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c6\BUGET\2024\AMR\"/>
    </mc:Choice>
  </mc:AlternateContent>
  <bookViews>
    <workbookView xWindow="0" yWindow="0" windowWidth="28800" windowHeight="11835"/>
  </bookViews>
  <sheets>
    <sheet name="PLOIEȘT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5" i="1" l="1"/>
  <c r="H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K430" i="1"/>
  <c r="J430" i="1"/>
  <c r="G413" i="1"/>
  <c r="G412" i="1"/>
  <c r="K411" i="1"/>
  <c r="J411" i="1"/>
  <c r="I411" i="1"/>
  <c r="H411" i="1"/>
  <c r="G410" i="1"/>
  <c r="G409" i="1"/>
  <c r="G408" i="1"/>
  <c r="G407" i="1"/>
  <c r="G406" i="1"/>
  <c r="K405" i="1"/>
  <c r="J405" i="1"/>
  <c r="I405" i="1"/>
  <c r="H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K383" i="1"/>
  <c r="H383" i="1"/>
  <c r="G382" i="1"/>
  <c r="G381" i="1"/>
  <c r="J383" i="1"/>
  <c r="G379" i="1"/>
  <c r="G378" i="1"/>
  <c r="G377" i="1"/>
  <c r="G376" i="1"/>
  <c r="K374" i="1"/>
  <c r="J374" i="1"/>
  <c r="I374" i="1"/>
  <c r="H374" i="1"/>
  <c r="G373" i="1"/>
  <c r="G372" i="1"/>
  <c r="G371" i="1"/>
  <c r="G370" i="1"/>
  <c r="K369" i="1"/>
  <c r="I369" i="1"/>
  <c r="G368" i="1"/>
  <c r="G367" i="1"/>
  <c r="G366" i="1"/>
  <c r="J369" i="1"/>
  <c r="G364" i="1"/>
  <c r="K363" i="1"/>
  <c r="J363" i="1"/>
  <c r="I363" i="1"/>
  <c r="H363" i="1"/>
  <c r="G362" i="1"/>
  <c r="G363" i="1" s="1"/>
  <c r="K361" i="1"/>
  <c r="J361" i="1"/>
  <c r="I361" i="1"/>
  <c r="H361" i="1"/>
  <c r="G360" i="1"/>
  <c r="G359" i="1"/>
  <c r="G358" i="1"/>
  <c r="K357" i="1"/>
  <c r="J357" i="1"/>
  <c r="I357" i="1"/>
  <c r="H357" i="1"/>
  <c r="G356" i="1"/>
  <c r="G355" i="1"/>
  <c r="K354" i="1"/>
  <c r="J354" i="1"/>
  <c r="I354" i="1"/>
  <c r="H354" i="1"/>
  <c r="G353" i="1"/>
  <c r="G354" i="1" s="1"/>
  <c r="K352" i="1"/>
  <c r="J352" i="1"/>
  <c r="I352" i="1"/>
  <c r="H352" i="1"/>
  <c r="G351" i="1"/>
  <c r="G352" i="1" s="1"/>
  <c r="K350" i="1"/>
  <c r="J350" i="1"/>
  <c r="I350" i="1"/>
  <c r="H350" i="1"/>
  <c r="G349" i="1"/>
  <c r="G350" i="1" s="1"/>
  <c r="K348" i="1"/>
  <c r="J348" i="1"/>
  <c r="I348" i="1"/>
  <c r="H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K334" i="1"/>
  <c r="J334" i="1"/>
  <c r="I334" i="1"/>
  <c r="H334" i="1"/>
  <c r="G333" i="1"/>
  <c r="G332" i="1"/>
  <c r="K330" i="1"/>
  <c r="J330" i="1"/>
  <c r="I330" i="1"/>
  <c r="H330" i="1"/>
  <c r="G329" i="1"/>
  <c r="G328" i="1"/>
  <c r="G327" i="1"/>
  <c r="G326" i="1"/>
  <c r="G325" i="1"/>
  <c r="G324" i="1"/>
  <c r="G323" i="1"/>
  <c r="K322" i="1"/>
  <c r="J322" i="1"/>
  <c r="I322" i="1"/>
  <c r="H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K303" i="1"/>
  <c r="J303" i="1"/>
  <c r="I303" i="1"/>
  <c r="H303" i="1"/>
  <c r="G302" i="1"/>
  <c r="G301" i="1"/>
  <c r="G300" i="1"/>
  <c r="G299" i="1"/>
  <c r="G298" i="1"/>
  <c r="G297" i="1"/>
  <c r="G296" i="1"/>
  <c r="G295" i="1"/>
  <c r="K294" i="1"/>
  <c r="J294" i="1"/>
  <c r="I294" i="1"/>
  <c r="H294" i="1"/>
  <c r="G293" i="1"/>
  <c r="G292" i="1"/>
  <c r="K291" i="1"/>
  <c r="J291" i="1"/>
  <c r="I291" i="1"/>
  <c r="H291" i="1"/>
  <c r="G290" i="1"/>
  <c r="G289" i="1"/>
  <c r="G288" i="1"/>
  <c r="G287" i="1"/>
  <c r="G286" i="1"/>
  <c r="G285" i="1"/>
  <c r="G284" i="1"/>
  <c r="G283" i="1"/>
  <c r="G282" i="1"/>
  <c r="K281" i="1"/>
  <c r="J281" i="1"/>
  <c r="I281" i="1"/>
  <c r="H281" i="1"/>
  <c r="G280" i="1"/>
  <c r="G279" i="1"/>
  <c r="G278" i="1"/>
  <c r="G277" i="1"/>
  <c r="G276" i="1"/>
  <c r="G275" i="1"/>
  <c r="G274" i="1"/>
  <c r="G273" i="1"/>
  <c r="G272" i="1"/>
  <c r="K271" i="1"/>
  <c r="J271" i="1"/>
  <c r="I271" i="1"/>
  <c r="H271" i="1"/>
  <c r="G270" i="1"/>
  <c r="G269" i="1"/>
  <c r="G268" i="1"/>
  <c r="G267" i="1"/>
  <c r="G266" i="1"/>
  <c r="G265" i="1"/>
  <c r="G264" i="1"/>
  <c r="G263" i="1"/>
  <c r="K262" i="1"/>
  <c r="J262" i="1"/>
  <c r="I262" i="1"/>
  <c r="H262" i="1"/>
  <c r="G261" i="1"/>
  <c r="G260" i="1"/>
  <c r="G259" i="1"/>
  <c r="G258" i="1"/>
  <c r="K257" i="1"/>
  <c r="J257" i="1"/>
  <c r="I257" i="1"/>
  <c r="H257" i="1"/>
  <c r="G256" i="1"/>
  <c r="G255" i="1"/>
  <c r="G254" i="1"/>
  <c r="K253" i="1"/>
  <c r="J253" i="1"/>
  <c r="I253" i="1"/>
  <c r="H253" i="1"/>
  <c r="G252" i="1"/>
  <c r="G251" i="1"/>
  <c r="K250" i="1"/>
  <c r="J250" i="1"/>
  <c r="I250" i="1"/>
  <c r="H250" i="1"/>
  <c r="G249" i="1"/>
  <c r="G248" i="1"/>
  <c r="G247" i="1"/>
  <c r="K246" i="1"/>
  <c r="J246" i="1"/>
  <c r="I246" i="1"/>
  <c r="H246" i="1"/>
  <c r="G245" i="1"/>
  <c r="G244" i="1"/>
  <c r="G243" i="1"/>
  <c r="G242" i="1"/>
  <c r="G241" i="1"/>
  <c r="G240" i="1"/>
  <c r="G239" i="1"/>
  <c r="G238" i="1"/>
  <c r="K237" i="1"/>
  <c r="J237" i="1"/>
  <c r="I237" i="1"/>
  <c r="H237" i="1"/>
  <c r="G236" i="1"/>
  <c r="G237" i="1" s="1"/>
  <c r="K235" i="1"/>
  <c r="J235" i="1"/>
  <c r="I235" i="1"/>
  <c r="H235" i="1"/>
  <c r="G234" i="1"/>
  <c r="G233" i="1"/>
  <c r="G232" i="1"/>
  <c r="G231" i="1"/>
  <c r="G230" i="1"/>
  <c r="K229" i="1"/>
  <c r="J229" i="1"/>
  <c r="I229" i="1"/>
  <c r="H229" i="1"/>
  <c r="G228" i="1"/>
  <c r="G227" i="1"/>
  <c r="G226" i="1"/>
  <c r="K225" i="1"/>
  <c r="J225" i="1"/>
  <c r="I225" i="1"/>
  <c r="H225" i="1"/>
  <c r="G224" i="1"/>
  <c r="G223" i="1"/>
  <c r="G222" i="1"/>
  <c r="G221" i="1"/>
  <c r="G220" i="1"/>
  <c r="K219" i="1"/>
  <c r="J219" i="1"/>
  <c r="I219" i="1"/>
  <c r="H219" i="1"/>
  <c r="G218" i="1"/>
  <c r="G219" i="1" s="1"/>
  <c r="K217" i="1"/>
  <c r="J217" i="1"/>
  <c r="I217" i="1"/>
  <c r="H217" i="1"/>
  <c r="G216" i="1"/>
  <c r="G217" i="1" s="1"/>
  <c r="K215" i="1"/>
  <c r="J215" i="1"/>
  <c r="I215" i="1"/>
  <c r="H215" i="1"/>
  <c r="G214" i="1"/>
  <c r="G213" i="1"/>
  <c r="K212" i="1"/>
  <c r="J212" i="1"/>
  <c r="I212" i="1"/>
  <c r="H212" i="1"/>
  <c r="G211" i="1"/>
  <c r="G210" i="1"/>
  <c r="G209" i="1"/>
  <c r="G208" i="1"/>
  <c r="G207" i="1"/>
  <c r="G206" i="1"/>
  <c r="G205" i="1"/>
  <c r="G204" i="1"/>
  <c r="G203" i="1"/>
  <c r="K202" i="1"/>
  <c r="J202" i="1"/>
  <c r="I202" i="1"/>
  <c r="H202" i="1"/>
  <c r="G201" i="1"/>
  <c r="G200" i="1"/>
  <c r="G199" i="1"/>
  <c r="G198" i="1"/>
  <c r="G197" i="1"/>
  <c r="G196" i="1"/>
  <c r="G195" i="1"/>
  <c r="G194" i="1"/>
  <c r="G193" i="1"/>
  <c r="K192" i="1"/>
  <c r="J192" i="1"/>
  <c r="I192" i="1"/>
  <c r="H192" i="1"/>
  <c r="G191" i="1"/>
  <c r="G190" i="1"/>
  <c r="G189" i="1"/>
  <c r="K188" i="1"/>
  <c r="J188" i="1"/>
  <c r="I188" i="1"/>
  <c r="H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K175" i="1"/>
  <c r="J175" i="1"/>
  <c r="I175" i="1"/>
  <c r="H175" i="1"/>
  <c r="K173" i="1"/>
  <c r="J173" i="1"/>
  <c r="I173" i="1"/>
  <c r="H173" i="1"/>
  <c r="G172" i="1"/>
  <c r="K170" i="1"/>
  <c r="J170" i="1"/>
  <c r="I170" i="1"/>
  <c r="H170" i="1"/>
  <c r="G169" i="1"/>
  <c r="G168" i="1"/>
  <c r="G167" i="1"/>
  <c r="G166" i="1"/>
  <c r="G165" i="1"/>
  <c r="G164" i="1"/>
  <c r="G163" i="1"/>
  <c r="G162" i="1"/>
  <c r="G161" i="1"/>
  <c r="G160" i="1"/>
  <c r="G158" i="1"/>
  <c r="G157" i="1"/>
  <c r="G156" i="1"/>
  <c r="G155" i="1"/>
  <c r="K153" i="1"/>
  <c r="J153" i="1"/>
  <c r="I153" i="1"/>
  <c r="H153" i="1"/>
  <c r="G152" i="1"/>
  <c r="K150" i="1"/>
  <c r="J150" i="1"/>
  <c r="I150" i="1"/>
  <c r="H150" i="1"/>
  <c r="G149" i="1"/>
  <c r="G150" i="1" s="1"/>
  <c r="K148" i="1"/>
  <c r="J148" i="1"/>
  <c r="I148" i="1"/>
  <c r="H148" i="1"/>
  <c r="K145" i="1"/>
  <c r="J145" i="1"/>
  <c r="I145" i="1"/>
  <c r="H145" i="1"/>
  <c r="G144" i="1"/>
  <c r="G145" i="1" s="1"/>
  <c r="K143" i="1"/>
  <c r="J143" i="1"/>
  <c r="I143" i="1"/>
  <c r="H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K16" i="1"/>
  <c r="J16" i="1"/>
  <c r="I16" i="1"/>
  <c r="H16" i="1"/>
  <c r="K15" i="1"/>
  <c r="J15" i="1"/>
  <c r="I15" i="1"/>
  <c r="H15" i="1"/>
  <c r="K14" i="1"/>
  <c r="J14" i="1"/>
  <c r="I14" i="1"/>
  <c r="H14" i="1"/>
  <c r="G13" i="1"/>
  <c r="K12" i="1"/>
  <c r="J12" i="1"/>
  <c r="I12" i="1"/>
  <c r="H12" i="1"/>
  <c r="G257" i="1" l="1"/>
  <c r="G253" i="1"/>
  <c r="G215" i="1"/>
  <c r="G15" i="1"/>
  <c r="G361" i="1"/>
  <c r="G192" i="1"/>
  <c r="G246" i="1"/>
  <c r="G250" i="1"/>
  <c r="G281" i="1"/>
  <c r="G303" i="1"/>
  <c r="G357" i="1"/>
  <c r="G414" i="1"/>
  <c r="G430" i="1" s="1"/>
  <c r="G188" i="1"/>
  <c r="G212" i="1"/>
  <c r="G229" i="1"/>
  <c r="G262" i="1"/>
  <c r="G271" i="1"/>
  <c r="G294" i="1"/>
  <c r="G322" i="1"/>
  <c r="G405" i="1"/>
  <c r="G146" i="1"/>
  <c r="K375" i="1"/>
  <c r="G14" i="1"/>
  <c r="G16" i="1"/>
  <c r="G159" i="1"/>
  <c r="G225" i="1"/>
  <c r="G235" i="1"/>
  <c r="G291" i="1"/>
  <c r="G330" i="1"/>
  <c r="G374" i="1"/>
  <c r="G380" i="1"/>
  <c r="G383" i="1" s="1"/>
  <c r="G143" i="1"/>
  <c r="G202" i="1"/>
  <c r="I375" i="1"/>
  <c r="G12" i="1"/>
  <c r="G348" i="1"/>
  <c r="G411" i="1"/>
  <c r="J375" i="1"/>
  <c r="I383" i="1"/>
  <c r="I430" i="1"/>
  <c r="G154" i="1"/>
  <c r="G170" i="1" s="1"/>
  <c r="G174" i="1"/>
  <c r="G175" i="1" s="1"/>
  <c r="G331" i="1"/>
  <c r="G334" i="1" s="1"/>
  <c r="G147" i="1"/>
  <c r="G151" i="1"/>
  <c r="G153" i="1" s="1"/>
  <c r="G171" i="1"/>
  <c r="G173" i="1" s="1"/>
  <c r="G148" i="1" l="1"/>
  <c r="H369" i="1"/>
  <c r="H375" i="1" s="1"/>
  <c r="G369" i="1"/>
  <c r="G375" i="1" l="1"/>
</calcChain>
</file>

<file path=xl/sharedStrings.xml><?xml version="1.0" encoding="utf-8"?>
<sst xmlns="http://schemas.openxmlformats.org/spreadsheetml/2006/main" count="1853" uniqueCount="414">
  <si>
    <t/>
  </si>
  <si>
    <t>BUGET LOCAL APROBAT PRIN HCL NR.25/12.02.2024</t>
  </si>
  <si>
    <t>AGREGAT LA NIVEL DE ORDONATOR PRINCIPAL DE CREDITE</t>
  </si>
  <si>
    <t>MUNICIPIUL -PLOIEȘTI</t>
  </si>
  <si>
    <t xml:space="preserve"> </t>
  </si>
  <si>
    <t>Tip Indicator</t>
  </si>
  <si>
    <t xml:space="preserve">APROBAT 2024 TOTAL, din care : </t>
  </si>
  <si>
    <t>VENITURI</t>
  </si>
  <si>
    <t>Venituri sursa A</t>
  </si>
  <si>
    <t>Venituri sursa C</t>
  </si>
  <si>
    <t>Venituri sursa E</t>
  </si>
  <si>
    <t>Venituri sursa F</t>
  </si>
  <si>
    <t>Venituri sursa G</t>
  </si>
  <si>
    <t xml:space="preserve"> Venit</t>
  </si>
  <si>
    <t>A-Integral de la buget</t>
  </si>
  <si>
    <t>010100</t>
  </si>
  <si>
    <t>Impozit pe profit de la agentii economici</t>
  </si>
  <si>
    <t>031800</t>
  </si>
  <si>
    <t>Impozitul pe veniturile din transferul proprietatilor imobiliare din patrimoniul personal</t>
  </si>
  <si>
    <t>040100</t>
  </si>
  <si>
    <t>Cote defalcate din impozitul pe venit(se scad)</t>
  </si>
  <si>
    <t>040500</t>
  </si>
  <si>
    <t>Sume repartizate din Fondul la dispozitia Consiliului Judetean</t>
  </si>
  <si>
    <t>040600</t>
  </si>
  <si>
    <t>Sume repartizate pentru finantarea institutiilor de spectacole si concerte</t>
  </si>
  <si>
    <t>055000</t>
  </si>
  <si>
    <t xml:space="preserve">Alte impozite pe venit, profit si cistiguri din capital </t>
  </si>
  <si>
    <t>070101</t>
  </si>
  <si>
    <t>Impozit pe cladiri de la persoane fizice</t>
  </si>
  <si>
    <t>070102</t>
  </si>
  <si>
    <t>Impozit si taxa pe cladiri de la persoane juridice</t>
  </si>
  <si>
    <t>070201</t>
  </si>
  <si>
    <t>Impozit pe terenuri de la persoane fizice</t>
  </si>
  <si>
    <t>070202</t>
  </si>
  <si>
    <t>Impozit si taxa pe teren de la persoane juridice</t>
  </si>
  <si>
    <t>070203</t>
  </si>
  <si>
    <t>Impozit pe terenul din extravilan</t>
  </si>
  <si>
    <t>070300</t>
  </si>
  <si>
    <t xml:space="preserve">Taxe judiciare de timbru si alte taxe de timbru  </t>
  </si>
  <si>
    <t>110200</t>
  </si>
  <si>
    <t>Sume defalcate din taxa pe valoarea adaugata pentru finantarea cheltuielilor descentralizate la nivelul comunelor, oraselor, municipiilor, sectoarelor si Municipiului Bucuresti (se scad)</t>
  </si>
  <si>
    <t>110600</t>
  </si>
  <si>
    <t>Sume defalcate din taxa pe valoarea adaugata  pentru  echilibrarea bugetelor locale (se scad)</t>
  </si>
  <si>
    <t>110900</t>
  </si>
  <si>
    <t xml:space="preserve">Sume defalcate din taxa pe valoarea adaugata pentru finantarea invatamantului particular si a celui confesional </t>
  </si>
  <si>
    <t>120700</t>
  </si>
  <si>
    <t>Taxe hoteliere</t>
  </si>
  <si>
    <t>150100</t>
  </si>
  <si>
    <t>Impozit pe spectacole</t>
  </si>
  <si>
    <t>160201</t>
  </si>
  <si>
    <t>Impozit pe mijloacele de transport detinute de persoane fizice</t>
  </si>
  <si>
    <t>160202</t>
  </si>
  <si>
    <t>Impozit pe mijloacele de transport detinute de persoane juridice</t>
  </si>
  <si>
    <t>160300</t>
  </si>
  <si>
    <t>Taxe si tarife pentru eliberarea de licente si autorizatii de functionare</t>
  </si>
  <si>
    <t>165000</t>
  </si>
  <si>
    <t>Alte taxe pe utilizarea bunurilor, autorizarea utilizarii bunurilor sau pe desfasurare de activitati</t>
  </si>
  <si>
    <t>185000</t>
  </si>
  <si>
    <t>Alte impozite si taxe</t>
  </si>
  <si>
    <t>300100</t>
  </si>
  <si>
    <t>Varsaminte din profitul net al regiilor autonome</t>
  </si>
  <si>
    <t>300530</t>
  </si>
  <si>
    <t>Alte venituri din concesiuni si inchirieri de catre institutiile publice</t>
  </si>
  <si>
    <t>300802</t>
  </si>
  <si>
    <t>Venituri din dividende de la alti platitori</t>
  </si>
  <si>
    <t>310300</t>
  </si>
  <si>
    <t>Alte venituri din dobanzi</t>
  </si>
  <si>
    <t>330800</t>
  </si>
  <si>
    <t>Venituri din prestari de servicii</t>
  </si>
  <si>
    <t>331000</t>
  </si>
  <si>
    <t>Contributia  parintilor sau sustinatorilor legali pentru intretinerea copiilor in crese</t>
  </si>
  <si>
    <t>331200</t>
  </si>
  <si>
    <t>Contributia  persoanelor beneficiare ale  cantinelor de ajutor social</t>
  </si>
  <si>
    <t>331300</t>
  </si>
  <si>
    <t>Contributia  de intretinere a persoanelor asistate</t>
  </si>
  <si>
    <t>332800</t>
  </si>
  <si>
    <t>Venituri din recuperarea cheltuielilor de judecata, imputatii si despagubiri</t>
  </si>
  <si>
    <t>Alte venituri din prestari de servicii si alte activitati</t>
  </si>
  <si>
    <t>345000</t>
  </si>
  <si>
    <t>Alte venituri din taxe administrative, eliberari permise</t>
  </si>
  <si>
    <t>350102</t>
  </si>
  <si>
    <t>Venituri din amenzi si alte sanctiuni aplicate de catre alte institutii de specialitate</t>
  </si>
  <si>
    <t>360101</t>
  </si>
  <si>
    <t>Venituri din aplicarea prescriptiei extinctive</t>
  </si>
  <si>
    <t>360600</t>
  </si>
  <si>
    <t>Taxe speciale</t>
  </si>
  <si>
    <t>361400</t>
  </si>
  <si>
    <t>Venituri din recuperarea cheltuielilor efectuate in cursul procesului de executare silita</t>
  </si>
  <si>
    <t>362300</t>
  </si>
  <si>
    <t>Taxa de reabilitare termica</t>
  </si>
  <si>
    <t>363100</t>
  </si>
  <si>
    <t>Contributia asociatiei de proprietari pentru lucrarile de reabilitare termica</t>
  </si>
  <si>
    <t>365000</t>
  </si>
  <si>
    <t>Alte venituri</t>
  </si>
  <si>
    <t>370100</t>
  </si>
  <si>
    <t>Donatii si sponsorizari</t>
  </si>
  <si>
    <t>370300</t>
  </si>
  <si>
    <t>Varsaminte din sectiunea de functionare pentru finantarea sectiunii de dezvoltare a bugetelui local</t>
  </si>
  <si>
    <t>370400</t>
  </si>
  <si>
    <t>Varsaminte din sectiunea de functionare</t>
  </si>
  <si>
    <t>370500</t>
  </si>
  <si>
    <t>Sume  primite din Fondul de Solidaritate al Uniunii Europene</t>
  </si>
  <si>
    <t>390100</t>
  </si>
  <si>
    <t>Venituri din valorificarea unor bunuri ale institutiilor publice</t>
  </si>
  <si>
    <t>390300</t>
  </si>
  <si>
    <t>Venituri din vanzarea locuintelor construite din fondurile statului</t>
  </si>
  <si>
    <t>390700</t>
  </si>
  <si>
    <t>Venituri din vanzarea unor bunuri apartinand domeniului privat al statului sau  al unitatilor administrativ-teritoriale</t>
  </si>
  <si>
    <t>Încasări din rambursarea altor împrumuturi acordate</t>
  </si>
  <si>
    <t>423400</t>
  </si>
  <si>
    <t>Subventii pentru acordarea ajutorului pentru incalzirea locuintei si a suplimentului pentru energie alocate pentru consumul de combustibili solizi si/sau petrolieri</t>
  </si>
  <si>
    <t>423500</t>
  </si>
  <si>
    <t>Subventii din bugetul de stat pentru finantarea unitatilor de asistenta medico-sociale</t>
  </si>
  <si>
    <t>424100</t>
  </si>
  <si>
    <t>Subventii din bugetul de stat pentru finantarea sanatatii</t>
  </si>
  <si>
    <t>426600</t>
  </si>
  <si>
    <t xml:space="preserve">Subventii din bugetul de stat alocate conform contractelor incheiate cu directiile de sanatate publica </t>
  </si>
  <si>
    <t>426900</t>
  </si>
  <si>
    <t>Subventii de la bugetul de stat catre bugetele locale necesare sustinerii derularii proiectelor finantate din fonduri externe nerambursabile (FEN) postaderare, aferete perioadei de programare 2014-2020</t>
  </si>
  <si>
    <t>Subvenții de la bugetul de stat către bugetele locale pentru programul național de investiții Anghel Saligny</t>
  </si>
  <si>
    <t>428801</t>
  </si>
  <si>
    <t>Fonduri europene nerambursabile</t>
  </si>
  <si>
    <t>428802</t>
  </si>
  <si>
    <t>Finanțare publică națională</t>
  </si>
  <si>
    <t>428803</t>
  </si>
  <si>
    <t>Sume aferente TVA</t>
  </si>
  <si>
    <t>428901</t>
  </si>
  <si>
    <t>Fonduri din imprumut rambursabile</t>
  </si>
  <si>
    <t>428902</t>
  </si>
  <si>
    <t>428903</t>
  </si>
  <si>
    <t>432000</t>
  </si>
  <si>
    <t>Alte subventii primite de la administratia centrala pentru finantarea unor activitati</t>
  </si>
  <si>
    <t>433400</t>
  </si>
  <si>
    <t>Sume alocate din bugetul ANCPI pentru finantarea lucrarilor de inregistrare sistematica din cadrul Programului natonal de cadastru si carte funciara</t>
  </si>
  <si>
    <t>434400</t>
  </si>
  <si>
    <t>Sume alocate din sumele obtinute in urma scoaterii la licitatie a certificatelor de emisii de gaze cu efect de sera pentru finantarea proiectelor de investitii</t>
  </si>
  <si>
    <t>Sume primite în contul plăților efectuate în anul curent</t>
  </si>
  <si>
    <t>460400</t>
  </si>
  <si>
    <t>Alte sume primite din fonduri de la Uniunea Europeana pentru programele operationale finantate din cadrul financiar 2014-2020</t>
  </si>
  <si>
    <t>480101</t>
  </si>
  <si>
    <t>Sume primite in contul platilor efectuate in anul curent</t>
  </si>
  <si>
    <t>480102</t>
  </si>
  <si>
    <t>Sume primite in contul platilor efectuate in anii anteriori</t>
  </si>
  <si>
    <t>480103</t>
  </si>
  <si>
    <t>Prefinantare</t>
  </si>
  <si>
    <t>480201</t>
  </si>
  <si>
    <t>480202</t>
  </si>
  <si>
    <t>480203</t>
  </si>
  <si>
    <t>481202</t>
  </si>
  <si>
    <t>C-Credite interne</t>
  </si>
  <si>
    <t>410201</t>
  </si>
  <si>
    <t>Sume aferente creditelor interne</t>
  </si>
  <si>
    <t>E-Activitati finantate integral din venituri proprii</t>
  </si>
  <si>
    <t>330500</t>
  </si>
  <si>
    <t>Taxe si alte venituri in invatamant</t>
  </si>
  <si>
    <t>331400</t>
  </si>
  <si>
    <t>Contributia elevilor si studentilor pentru internate, camine si cantine</t>
  </si>
  <si>
    <t>331600</t>
  </si>
  <si>
    <t>Venituri din valorificarea produselor obtinute din activitatea proprie sau anexa</t>
  </si>
  <si>
    <t>335000</t>
  </si>
  <si>
    <t>355000</t>
  </si>
  <si>
    <t>Alte amenzi, penalitati si confiscari</t>
  </si>
  <si>
    <t>Subventii pt institutii publice</t>
  </si>
  <si>
    <t>F-Integral venituri proprii</t>
  </si>
  <si>
    <t>332100</t>
  </si>
  <si>
    <t>Venituri din contractele incheiate cu casele de asigurari sociale de sanatate</t>
  </si>
  <si>
    <t>333000</t>
  </si>
  <si>
    <t>Venituri din contractele incheiate cu directiile de sanatate publica din sume alocate de la bugetul de stat</t>
  </si>
  <si>
    <t>431000</t>
  </si>
  <si>
    <t xml:space="preserve">Subventii din bugetele locale pentru finantarea cheltuielilor curente din domeniul sanatatii  </t>
  </si>
  <si>
    <t>431400</t>
  </si>
  <si>
    <t xml:space="preserve">Subventii din bugetele locale pentru finantarea  cheltuielilor de capital din domeniul sanatatii  </t>
  </si>
  <si>
    <t>433300</t>
  </si>
  <si>
    <t>Subventii din bugetul Fondului national unic de asigurari sociale de sanatate pentru acoperirea cresterilor salariale</t>
  </si>
  <si>
    <t>G-Venituri proprii si subventii</t>
  </si>
  <si>
    <t>Venituri din organizarea de cursuri de calificare și conversie profesională, specializare și peerfecționare</t>
  </si>
  <si>
    <t>Venituri din serbări și specatcole școlare, manifestări culturale, artistice și sportive</t>
  </si>
  <si>
    <t>430900</t>
  </si>
  <si>
    <t>Subventii pentru institutii publice</t>
  </si>
  <si>
    <t>431900</t>
  </si>
  <si>
    <t>Subventii pentru institutii publice destinate sectiunii de dezvoltare</t>
  </si>
  <si>
    <t>CHELTUIELI</t>
  </si>
  <si>
    <t xml:space="preserve"> Cheltuiala</t>
  </si>
  <si>
    <t>510103</t>
  </si>
  <si>
    <t>Autoritati executive</t>
  </si>
  <si>
    <t>100101</t>
  </si>
  <si>
    <t>Salarii de baza</t>
  </si>
  <si>
    <t>Alte sporuri</t>
  </si>
  <si>
    <t>100112</t>
  </si>
  <si>
    <t>Indemnizatii platite unor persoane din afara unitatii</t>
  </si>
  <si>
    <t>100113</t>
  </si>
  <si>
    <t>Drepturi de delegare</t>
  </si>
  <si>
    <t>100117</t>
  </si>
  <si>
    <t>Indemnizatii de hrana</t>
  </si>
  <si>
    <t>100130</t>
  </si>
  <si>
    <t>Alte drepturi salariale in bani</t>
  </si>
  <si>
    <t>100206</t>
  </si>
  <si>
    <t>Vouchere de vacanta</t>
  </si>
  <si>
    <t>100307</t>
  </si>
  <si>
    <t>Contributia asiguratorie pentru munca</t>
  </si>
  <si>
    <t>Bunuri si servicii</t>
  </si>
  <si>
    <t>Ajutoare sociale in numerar</t>
  </si>
  <si>
    <t>Finantarea nationala</t>
  </si>
  <si>
    <t>Finantarea externa nerambursabila</t>
  </si>
  <si>
    <t>Asociatii si fundatii</t>
  </si>
  <si>
    <t>594000</t>
  </si>
  <si>
    <t>Sume aferente persoanelor cu handicap neincadrate</t>
  </si>
  <si>
    <t>710103</t>
  </si>
  <si>
    <t>Mobilier, aparatura birotica si alte active corporale</t>
  </si>
  <si>
    <t>710130</t>
  </si>
  <si>
    <t xml:space="preserve">Alte active fixe </t>
  </si>
  <si>
    <t xml:space="preserve">TOTAL CHELTUIELI AUTORITATI EXECUTIVE </t>
  </si>
  <si>
    <t>Fond de rezervă bugetară la dispoziția autorităților locale</t>
  </si>
  <si>
    <t>TOTAL CHELTUIELI FOND REZERVĂ BUGETARĂ LA DISPOZIȚIA AUTORITĂȚILOR LOCALE</t>
  </si>
  <si>
    <t>541000</t>
  </si>
  <si>
    <t>Servicii publice comunitare de evidenta a persoanelor</t>
  </si>
  <si>
    <t>Transferuri catre institutii publice</t>
  </si>
  <si>
    <t>Alte transferuri de capital catre institutii publice</t>
  </si>
  <si>
    <t>TOTAL CHELTUIELI SERV PUBLICE COMUNITARE DE EVIDENȚĂ A PERSOANELOR</t>
  </si>
  <si>
    <t>Alte servicii publice generale</t>
  </si>
  <si>
    <t>Rambursari de credite aferente datoriei publice interne locale</t>
  </si>
  <si>
    <t>TOTAL CHELTUIELI ALTE SERVICII PUBLICE GENERALE</t>
  </si>
  <si>
    <t>550000</t>
  </si>
  <si>
    <t>Tranzactii privind datoria publica si imprumuturi</t>
  </si>
  <si>
    <t>Comisioane si alte costuri aferente imprumuturilor interne</t>
  </si>
  <si>
    <t>Dobânzi aferente creditelor interne garantate</t>
  </si>
  <si>
    <t>TOTAL CHELTUIELI TRANZACȚII PRIVIND DATORIA PUBLICĂ ȘI ÎMPRUMUTURI</t>
  </si>
  <si>
    <t>610304</t>
  </si>
  <si>
    <t xml:space="preserve">Politie locala </t>
  </si>
  <si>
    <t>610305</t>
  </si>
  <si>
    <t>100202</t>
  </si>
  <si>
    <t>Norme de hrana</t>
  </si>
  <si>
    <t>100301</t>
  </si>
  <si>
    <t>Contributii de asigurari sociale de stat</t>
  </si>
  <si>
    <t>100302</t>
  </si>
  <si>
    <t xml:space="preserve">Contributii de asigurari de somaj </t>
  </si>
  <si>
    <t>100303</t>
  </si>
  <si>
    <t xml:space="preserve">Contributii de asigurari sociale de sanatate </t>
  </si>
  <si>
    <t>100304</t>
  </si>
  <si>
    <t>Contributii de asigurari pentru accidente de munca si boli profesionale</t>
  </si>
  <si>
    <t>100306</t>
  </si>
  <si>
    <t>Contributii pentru concedii si indemnizatii</t>
  </si>
  <si>
    <t>710102</t>
  </si>
  <si>
    <t xml:space="preserve">Masini, echipamente si mijloace de transport </t>
  </si>
  <si>
    <t>TOTAL POLITIE LOCALA</t>
  </si>
  <si>
    <t>610500</t>
  </si>
  <si>
    <t xml:space="preserve">Protectie civila si protectie contra incendiilor </t>
  </si>
  <si>
    <t>Alte bunuri si servicii pentru intretinere si functionare</t>
  </si>
  <si>
    <t>TOTAL CHELTUIELI PROTECȚIE CIVILĂ ȘI PROTECȚIE ÎMPOTRIVA INCENDIILOR</t>
  </si>
  <si>
    <t>615000</t>
  </si>
  <si>
    <t>Alte cheltuieli in domeniul ordinii publice si sigurantei nationale</t>
  </si>
  <si>
    <t>200109</t>
  </si>
  <si>
    <t>Materiale si prestari de servicii cu caracter functional</t>
  </si>
  <si>
    <t>TOTAL ALTE CHELTUIELI ÎN DOMENIUL ORIDNII PUBLICE ȘI SIGURANȚEI NAȚIONALE</t>
  </si>
  <si>
    <t>650301</t>
  </si>
  <si>
    <t>Invatamant prescolar</t>
  </si>
  <si>
    <t>Alocatii pentru transportul la si de la locul de munca</t>
  </si>
  <si>
    <t>550163</t>
  </si>
  <si>
    <t>Finantarea invatamantului particular sau confesional acreditat</t>
  </si>
  <si>
    <t>570201</t>
  </si>
  <si>
    <t xml:space="preserve"> Ajutoare sociale in numerar</t>
  </si>
  <si>
    <t>580101</t>
  </si>
  <si>
    <t>580102</t>
  </si>
  <si>
    <t>580103</t>
  </si>
  <si>
    <t>Cheltuieli neeligibile</t>
  </si>
  <si>
    <t>Constructii</t>
  </si>
  <si>
    <t>710300</t>
  </si>
  <si>
    <t>Reparatii capitale aferente activelor fixe</t>
  </si>
  <si>
    <t>TOTAL ÎNVĂȚĂMÂNT PRESCOLAR</t>
  </si>
  <si>
    <t>650302</t>
  </si>
  <si>
    <t>Invatamant primar</t>
  </si>
  <si>
    <t>TOTAL ÎNVĂȚĂMÂNT PRIMAR</t>
  </si>
  <si>
    <t>650401</t>
  </si>
  <si>
    <t>Invatamant secundar inferior</t>
  </si>
  <si>
    <t>610100</t>
  </si>
  <si>
    <t>Fonduri din imprumut rambursabil</t>
  </si>
  <si>
    <t>Finantare publica nationala</t>
  </si>
  <si>
    <t>610300</t>
  </si>
  <si>
    <t>TOTAL ÎNVĂȚĂMÂNT SECUNDAR INFERIOR</t>
  </si>
  <si>
    <t>Invatamant secundar superior</t>
  </si>
  <si>
    <t>650402</t>
  </si>
  <si>
    <t>710101</t>
  </si>
  <si>
    <t>TOTAL ÎNVĂȚĂMÂNT SECUNDAR SUPERIOR</t>
  </si>
  <si>
    <t>Invatamant profesional</t>
  </si>
  <si>
    <t>TOTAL ÎNVĂȚĂMÂNT PROFESIONAL</t>
  </si>
  <si>
    <t>Invatamant postliceal</t>
  </si>
  <si>
    <t>TOTAL ÎNVĂȚĂMÂNT POSTLICEAL</t>
  </si>
  <si>
    <t xml:space="preserve">Internate si cantine pentru elevi </t>
  </si>
  <si>
    <t>TOTAL INTERNATE ȘI CANTINE</t>
  </si>
  <si>
    <t>651300</t>
  </si>
  <si>
    <t>Invatamant anteprescolar</t>
  </si>
  <si>
    <t>TOTAL ÎNVĂȚĂMÂNT ANTEPREȘCOLAR</t>
  </si>
  <si>
    <t>655000</t>
  </si>
  <si>
    <t>Alte cheltuieli in domeniul invatamantului</t>
  </si>
  <si>
    <t>570203</t>
  </si>
  <si>
    <t>Tichete de cresa si tichete sociale pentru gradinita</t>
  </si>
  <si>
    <t>TOTAL ALTE CHELTUIELI ÎN DOMENIUL ÎNVĂȚĂMÂNTULUI</t>
  </si>
  <si>
    <t>660601</t>
  </si>
  <si>
    <t>Spitale generale</t>
  </si>
  <si>
    <t>510146</t>
  </si>
  <si>
    <t xml:space="preserve">Transferuri din bugetele locale pentru Finantarea cheltuielilor curente din domeniul sanatatii    </t>
  </si>
  <si>
    <t>510228</t>
  </si>
  <si>
    <t>Transferuri din bugetele locale pentru finantarea  cheltuielilor de capital din domeniul sanatatii</t>
  </si>
  <si>
    <t>600100</t>
  </si>
  <si>
    <t>600300</t>
  </si>
  <si>
    <t>TOTAL SPITALE GENERALE</t>
  </si>
  <si>
    <t>Alte institutii si actiuni sanitare</t>
  </si>
  <si>
    <t>Ajutoare sociale in natura</t>
  </si>
  <si>
    <t>TOTAL ALTE INSTITUȚII ȘI ACȚIUNI SANITARE</t>
  </si>
  <si>
    <t>660800</t>
  </si>
  <si>
    <t>Servicii de sanatate publica</t>
  </si>
  <si>
    <t>100105</t>
  </si>
  <si>
    <t>Sporuri pentru conditii de munca</t>
  </si>
  <si>
    <t>TOTAL SERVICII DE SĂNĂTATE PUBLICĂ</t>
  </si>
  <si>
    <t>670304</t>
  </si>
  <si>
    <t>Institutii publice de spectacole si concerte</t>
  </si>
  <si>
    <t>510101</t>
  </si>
  <si>
    <t>510229</t>
  </si>
  <si>
    <t>TOTAL INSTITUȚII PUBLICE DE SPECTACOLE ȘI CONCERTE</t>
  </si>
  <si>
    <t>Case de cultura</t>
  </si>
  <si>
    <t>TOTAL CASE DE CULTURĂ</t>
  </si>
  <si>
    <t>670501</t>
  </si>
  <si>
    <t>Sport</t>
  </si>
  <si>
    <t>TOTAL SPORT</t>
  </si>
  <si>
    <t>670503</t>
  </si>
  <si>
    <t>Intretinere gradini publice, parcuri, zone verzi, baze sportive si de agrement</t>
  </si>
  <si>
    <t>TOTAL ÎNTREȚINERE GRĂDINI PUBLICE, PARCURI, ZONE VERZI, BAZE SPORTIVE ȘI DE AGREMENT</t>
  </si>
  <si>
    <t>Servicii religioase</t>
  </si>
  <si>
    <t>591200</t>
  </si>
  <si>
    <t>Sustinerea cultelor</t>
  </si>
  <si>
    <t>675000</t>
  </si>
  <si>
    <t>Alte servicii in domeniile culturii, recreerii si religiei</t>
  </si>
  <si>
    <t>Materiale și prestări servicii cu caracter funcțional</t>
  </si>
  <si>
    <t>Alte cheltuieli cu bunuri si servicii</t>
  </si>
  <si>
    <t>591100</t>
  </si>
  <si>
    <t>TOTAL SERVICII RELIGIOASE ȘI ALTE SERVICII ÎN DOMENIILE CULTURII, RECREERII ȘI RELIGIEI</t>
  </si>
  <si>
    <t>680400</t>
  </si>
  <si>
    <t>Asistenta acordata persoanelor in varsta</t>
  </si>
  <si>
    <t>100106</t>
  </si>
  <si>
    <t>TOTAL ASISTENȚĂ ACORDATĂ PERSOANELOR ÎN VÂRSTĂ</t>
  </si>
  <si>
    <t>680502</t>
  </si>
  <si>
    <t>Asistenta sociala  in  caz de invaliditate</t>
  </si>
  <si>
    <t>Poșta, telecomunicații , radio, tv</t>
  </si>
  <si>
    <t>Protecția muncii</t>
  </si>
  <si>
    <t>Despăgubiri civile</t>
  </si>
  <si>
    <t>TOTAL ASISTENȚĂ SOCIALĂ ÎN CAZ DE INVALIDITATE</t>
  </si>
  <si>
    <t>Unitati de asistenta medico-sociale</t>
  </si>
  <si>
    <t>TOTAL AJUTOARE PENTRU LOCUINȚE</t>
  </si>
  <si>
    <t>681502</t>
  </si>
  <si>
    <t>Cantine de ajutor social</t>
  </si>
  <si>
    <t>TOTAL CANTINE DE AJUTOR SOCIAL</t>
  </si>
  <si>
    <t>685050</t>
  </si>
  <si>
    <t>Alte cheltuieli in domeniul asigurarilor si asistentei sociale</t>
  </si>
  <si>
    <t>Ajutoare sociale in natură</t>
  </si>
  <si>
    <t>TOTAL ALTE CHELTUIELI ÎN DOMENIUL ASIGURĂRILOR ȘI ASISTENȚEI SOCIALE</t>
  </si>
  <si>
    <t>700330</t>
  </si>
  <si>
    <t>Alte cheltuieli in domeniul locuintelor</t>
  </si>
  <si>
    <t>TOTAL ALTE CHELTUIELI ÎN DOMENIUL LOCUINȚELOR</t>
  </si>
  <si>
    <t>700600</t>
  </si>
  <si>
    <t>Iluminat public si electrificari</t>
  </si>
  <si>
    <t>TOTAL ILUMINAT PUBLIC ȘI ELECTRIFICĂRI</t>
  </si>
  <si>
    <t>705000</t>
  </si>
  <si>
    <t>Alte servicii in domeniile locuintelor, serviciilor si dezvoltarii comunale</t>
  </si>
  <si>
    <t>Fonduri externe nerambursabile</t>
  </si>
  <si>
    <t>TOTAL ALTE SERVICII ÎN DOMENIILE LOCUINȚELOR, SERVICIILOR ȘI DEZVOLTĂRII COMUNALE</t>
  </si>
  <si>
    <t>740300</t>
  </si>
  <si>
    <t>Reducerea si controlul poluarii</t>
  </si>
  <si>
    <t>TOTAL REDUCEREA ȘI CONBTROLUL POLUĂRII</t>
  </si>
  <si>
    <t>740501</t>
  </si>
  <si>
    <t>Salubritate</t>
  </si>
  <si>
    <t>TOTAL SALUBRITATE</t>
  </si>
  <si>
    <t>740502</t>
  </si>
  <si>
    <t>Colectarea, tratarea si distrugerea deseurilor</t>
  </si>
  <si>
    <t>TOTAL COLECTAREA, TRATAREA ȘI DISTRUGEREA DEȘEURILOR</t>
  </si>
  <si>
    <t>740600</t>
  </si>
  <si>
    <t>Canalizarea si tratarea apelor reziduale</t>
  </si>
  <si>
    <t>TOTAL CANALIZAREA ȘI TRATAREA APELOR REZIDUALE</t>
  </si>
  <si>
    <t>TOTAL ALTE SERVICII ÎN DOMENIUL PROTECȚIEI MEDIULUI</t>
  </si>
  <si>
    <t>810600</t>
  </si>
  <si>
    <t>Energie termica</t>
  </si>
  <si>
    <t>Subventie pentru acoperirea diferentelor de pret si tarif</t>
  </si>
  <si>
    <t>TOTAL ENERGIE TERMICĂ</t>
  </si>
  <si>
    <t>840302</t>
  </si>
  <si>
    <t>Transport in comun</t>
  </si>
  <si>
    <t>Subventii pentru acoperirea diferentelor de pret si tarif</t>
  </si>
  <si>
    <t>TOTAL TRANSPORT ÎN COMUN</t>
  </si>
  <si>
    <t>840303</t>
  </si>
  <si>
    <t xml:space="preserve">Strazi </t>
  </si>
  <si>
    <t>TOTAL STRĂZI</t>
  </si>
  <si>
    <t xml:space="preserve">TOTAL SURSA A - BUGET </t>
  </si>
  <si>
    <t xml:space="preserve">TOTAL SURSA C - CREDITE INTERNE </t>
  </si>
  <si>
    <t>Fond aferent platii cu ora</t>
  </si>
  <si>
    <t>Active fixe</t>
  </si>
  <si>
    <t>cheltuieli de personal</t>
  </si>
  <si>
    <t>Burse</t>
  </si>
  <si>
    <t>650403</t>
  </si>
  <si>
    <t>650500</t>
  </si>
  <si>
    <t>651103</t>
  </si>
  <si>
    <t>TOTAL SURSA E - ACTIVITĂȚI FINANȚATE INTEGRAL DIN VENITURI PROPRII</t>
  </si>
  <si>
    <t>850101</t>
  </si>
  <si>
    <t>Plati efectuate in anii precedenti si recuperate in anul curent in sectiunea de functionare a bugetului local</t>
  </si>
  <si>
    <t>TOTAL SURSA F - INTEGRAL VENITURI PROPRII</t>
  </si>
  <si>
    <t>TOTAL SURSA G - VENITURI PROPRII ȘI SUBVENȚII</t>
  </si>
  <si>
    <t>Trimestrul I</t>
  </si>
  <si>
    <t>Trimestrul II</t>
  </si>
  <si>
    <t>Trimestrul III</t>
  </si>
  <si>
    <t>mii lei</t>
  </si>
  <si>
    <t>Sursă finanțare</t>
  </si>
  <si>
    <t>Clasificație Functională</t>
  </si>
  <si>
    <t>Clasificație Funcțională Descriere</t>
  </si>
  <si>
    <t>Clasificație Economică</t>
  </si>
  <si>
    <t>Clasificație Economică Descriere</t>
  </si>
  <si>
    <t>Trimestrul IV</t>
  </si>
  <si>
    <t>Alte servicii în domeniile culturii, recreerii și religiei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</si>
</sst>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9"/>
      <color rgb="FF22222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  <charset val="238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47">
    <xf numFmtId="0" fontId="0" fillId="0" borderId="0" xfId="0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inden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4" borderId="0" xfId="0" applyFill="1"/>
    <xf numFmtId="4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4" fontId="5" fillId="8" borderId="1" xfId="0" applyNumberFormat="1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 vertical="center" wrapText="1"/>
    </xf>
    <xf numFmtId="4" fontId="5" fillId="5" borderId="6" xfId="0" applyNumberFormat="1" applyFont="1" applyFill="1" applyBorder="1" applyAlignment="1">
      <alignment horizontal="center" vertical="center" wrapText="1"/>
    </xf>
    <xf numFmtId="4" fontId="5" fillId="5" borderId="7" xfId="0" applyNumberFormat="1" applyFont="1" applyFill="1" applyBorder="1" applyAlignment="1">
      <alignment horizontal="center" vertical="center" wrapText="1"/>
    </xf>
    <xf numFmtId="4" fontId="5" fillId="5" borderId="8" xfId="0" applyNumberFormat="1" applyFont="1" applyFill="1" applyBorder="1" applyAlignment="1">
      <alignment horizontal="center" vertical="center" wrapText="1"/>
    </xf>
    <xf numFmtId="4" fontId="10" fillId="5" borderId="6" xfId="0" applyNumberFormat="1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 vertical="center" wrapText="1"/>
    </xf>
    <xf numFmtId="4" fontId="6" fillId="4" borderId="17" xfId="0" applyNumberFormat="1" applyFont="1" applyFill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4" fontId="6" fillId="4" borderId="19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4" borderId="15" xfId="0" applyNumberFormat="1" applyFont="1" applyFill="1" applyBorder="1" applyAlignment="1">
      <alignment horizontal="center" vertical="center" wrapText="1"/>
    </xf>
    <xf numFmtId="4" fontId="6" fillId="4" borderId="22" xfId="0" applyNumberFormat="1" applyFont="1" applyFill="1" applyBorder="1" applyAlignment="1">
      <alignment horizontal="center" vertical="center" wrapText="1"/>
    </xf>
    <xf numFmtId="4" fontId="6" fillId="4" borderId="23" xfId="0" applyNumberFormat="1" applyFont="1" applyFill="1" applyBorder="1" applyAlignment="1">
      <alignment horizontal="center" vertical="center" wrapText="1"/>
    </xf>
    <xf numFmtId="4" fontId="6" fillId="4" borderId="16" xfId="0" applyNumberFormat="1" applyFont="1" applyFill="1" applyBorder="1" applyAlignment="1">
      <alignment horizontal="center" vertical="center" wrapText="1"/>
    </xf>
    <xf numFmtId="4" fontId="5" fillId="0" borderId="24" xfId="0" applyNumberFormat="1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center" vertical="center" wrapText="1"/>
    </xf>
    <xf numFmtId="4" fontId="5" fillId="4" borderId="25" xfId="0" applyNumberFormat="1" applyFont="1" applyFill="1" applyBorder="1" applyAlignment="1">
      <alignment horizontal="center" vertical="center" wrapText="1"/>
    </xf>
    <xf numFmtId="4" fontId="5" fillId="0" borderId="23" xfId="0" applyNumberFormat="1" applyFont="1" applyBorder="1" applyAlignment="1">
      <alignment horizontal="center" vertical="center" wrapText="1"/>
    </xf>
    <xf numFmtId="4" fontId="6" fillId="4" borderId="26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top" wrapText="1"/>
    </xf>
    <xf numFmtId="0" fontId="5" fillId="4" borderId="28" xfId="0" applyFont="1" applyFill="1" applyBorder="1" applyAlignment="1">
      <alignment horizontal="center" vertical="top" wrapText="1"/>
    </xf>
    <xf numFmtId="0" fontId="6" fillId="0" borderId="29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4" borderId="17" xfId="0" applyFont="1" applyFill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25" xfId="0" applyFont="1" applyFill="1" applyBorder="1" applyAlignment="1">
      <alignment horizontal="center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left" vertical="top" wrapText="1"/>
    </xf>
    <xf numFmtId="0" fontId="6" fillId="4" borderId="26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4" fontId="6" fillId="4" borderId="18" xfId="0" applyNumberFormat="1" applyFont="1" applyFill="1" applyBorder="1" applyAlignment="1">
      <alignment horizontal="center" vertical="center" wrapText="1"/>
    </xf>
    <xf numFmtId="4" fontId="6" fillId="4" borderId="14" xfId="0" applyNumberFormat="1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34" xfId="0" applyFont="1" applyBorder="1" applyAlignment="1">
      <alignment vertical="center" wrapText="1"/>
    </xf>
    <xf numFmtId="4" fontId="6" fillId="4" borderId="34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6" fillId="4" borderId="35" xfId="0" applyNumberFormat="1" applyFont="1" applyFill="1" applyBorder="1" applyAlignment="1">
      <alignment horizontal="center" vertical="center" wrapText="1"/>
    </xf>
    <xf numFmtId="4" fontId="6" fillId="4" borderId="36" xfId="0" applyNumberFormat="1" applyFont="1" applyFill="1" applyBorder="1" applyAlignment="1">
      <alignment horizontal="center" vertical="center" wrapText="1"/>
    </xf>
    <xf numFmtId="4" fontId="6" fillId="4" borderId="37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4" fontId="6" fillId="4" borderId="0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 wrapText="1"/>
    </xf>
    <xf numFmtId="49" fontId="6" fillId="0" borderId="26" xfId="1" applyNumberFormat="1" applyFont="1" applyBorder="1" applyAlignment="1">
      <alignment horizontal="center" vertical="center"/>
    </xf>
    <xf numFmtId="49" fontId="6" fillId="0" borderId="19" xfId="1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6" fillId="0" borderId="28" xfId="0" applyFont="1" applyBorder="1" applyAlignment="1">
      <alignment horizontal="left" vertical="top" wrapText="1"/>
    </xf>
    <xf numFmtId="49" fontId="6" fillId="0" borderId="0" xfId="1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 wrapText="1"/>
    </xf>
    <xf numFmtId="4" fontId="6" fillId="4" borderId="3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4" fontId="6" fillId="4" borderId="24" xfId="0" applyNumberFormat="1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14" xfId="0" applyFont="1" applyBorder="1" applyAlignment="1">
      <alignment wrapText="1"/>
    </xf>
    <xf numFmtId="4" fontId="6" fillId="4" borderId="25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wrapText="1"/>
    </xf>
    <xf numFmtId="0" fontId="6" fillId="0" borderId="3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4" fontId="6" fillId="4" borderId="40" xfId="0" applyNumberFormat="1" applyFont="1" applyFill="1" applyBorder="1" applyAlignment="1">
      <alignment horizontal="center" vertical="center" wrapText="1"/>
    </xf>
    <xf numFmtId="4" fontId="9" fillId="4" borderId="17" xfId="0" applyNumberFormat="1" applyFont="1" applyFill="1" applyBorder="1" applyAlignment="1">
      <alignment horizontal="center" vertical="center" wrapText="1"/>
    </xf>
    <xf numFmtId="4" fontId="9" fillId="4" borderId="19" xfId="0" applyNumberFormat="1" applyFont="1" applyFill="1" applyBorder="1" applyAlignment="1">
      <alignment horizontal="center" vertical="center" wrapText="1"/>
    </xf>
    <xf numFmtId="4" fontId="9" fillId="4" borderId="0" xfId="0" applyNumberFormat="1" applyFont="1" applyFill="1" applyBorder="1" applyAlignment="1">
      <alignment horizontal="center" vertical="center" wrapText="1"/>
    </xf>
    <xf numFmtId="4" fontId="5" fillId="7" borderId="6" xfId="0" applyNumberFormat="1" applyFont="1" applyFill="1" applyBorder="1" applyAlignment="1">
      <alignment horizontal="center" vertical="center" wrapText="1"/>
    </xf>
    <xf numFmtId="4" fontId="5" fillId="8" borderId="6" xfId="0" applyNumberFormat="1" applyFont="1" applyFill="1" applyBorder="1" applyAlignment="1">
      <alignment horizontal="center" vertical="center" wrapText="1"/>
    </xf>
    <xf numFmtId="4" fontId="5" fillId="6" borderId="6" xfId="0" applyNumberFormat="1" applyFont="1" applyFill="1" applyBorder="1" applyAlignment="1">
      <alignment horizontal="center" vertical="center" wrapText="1"/>
    </xf>
    <xf numFmtId="4" fontId="12" fillId="6" borderId="6" xfId="0" applyNumberFormat="1" applyFont="1" applyFill="1" applyBorder="1" applyAlignment="1">
      <alignment horizontal="center"/>
    </xf>
    <xf numFmtId="4" fontId="9" fillId="4" borderId="15" xfId="0" applyNumberFormat="1" applyFont="1" applyFill="1" applyBorder="1" applyAlignment="1">
      <alignment horizontal="center" vertical="center" wrapText="1"/>
    </xf>
    <xf numFmtId="4" fontId="9" fillId="4" borderId="22" xfId="0" applyNumberFormat="1" applyFont="1" applyFill="1" applyBorder="1" applyAlignment="1">
      <alignment horizontal="center" vertical="center" wrapText="1"/>
    </xf>
    <xf numFmtId="4" fontId="9" fillId="4" borderId="25" xfId="0" applyNumberFormat="1" applyFont="1" applyFill="1" applyBorder="1" applyAlignment="1">
      <alignment horizontal="center" vertical="center" wrapText="1"/>
    </xf>
    <xf numFmtId="4" fontId="5" fillId="0" borderId="35" xfId="0" applyNumberFormat="1" applyFont="1" applyBorder="1" applyAlignment="1">
      <alignment horizontal="center" vertical="center" wrapText="1"/>
    </xf>
    <xf numFmtId="4" fontId="5" fillId="0" borderId="36" xfId="0" applyNumberFormat="1" applyFont="1" applyBorder="1" applyAlignment="1">
      <alignment horizontal="center" vertical="center" wrapText="1"/>
    </xf>
    <xf numFmtId="4" fontId="5" fillId="0" borderId="37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 wrapText="1"/>
    </xf>
    <xf numFmtId="4" fontId="5" fillId="0" borderId="38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4" fontId="10" fillId="4" borderId="36" xfId="0" applyNumberFormat="1" applyFont="1" applyFill="1" applyBorder="1" applyAlignment="1">
      <alignment horizontal="center" vertical="center" wrapText="1"/>
    </xf>
    <xf numFmtId="4" fontId="10" fillId="4" borderId="37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4" fontId="10" fillId="0" borderId="38" xfId="0" applyNumberFormat="1" applyFont="1" applyBorder="1" applyAlignment="1">
      <alignment horizontal="center" vertical="center" wrapText="1"/>
    </xf>
    <xf numFmtId="0" fontId="9" fillId="4" borderId="15" xfId="0" applyFont="1" applyFill="1" applyBorder="1" applyAlignment="1">
      <alignment vertical="center" wrapText="1"/>
    </xf>
    <xf numFmtId="0" fontId="9" fillId="4" borderId="16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 wrapText="1"/>
    </xf>
    <xf numFmtId="4" fontId="5" fillId="0" borderId="41" xfId="0" applyNumberFormat="1" applyFont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left" vertical="top" wrapText="1"/>
    </xf>
    <xf numFmtId="0" fontId="8" fillId="0" borderId="16" xfId="0" applyFont="1" applyBorder="1" applyAlignment="1">
      <alignment wrapText="1"/>
    </xf>
    <xf numFmtId="0" fontId="6" fillId="4" borderId="32" xfId="0" applyFont="1" applyFill="1" applyBorder="1" applyAlignment="1">
      <alignment horizontal="left" vertical="top" wrapText="1"/>
    </xf>
    <xf numFmtId="0" fontId="6" fillId="4" borderId="30" xfId="0" applyFont="1" applyFill="1" applyBorder="1" applyAlignment="1">
      <alignment horizontal="left" vertical="top" wrapText="1"/>
    </xf>
    <xf numFmtId="0" fontId="6" fillId="4" borderId="31" xfId="0" applyFont="1" applyFill="1" applyBorder="1" applyAlignment="1">
      <alignment horizontal="left" vertical="top" wrapText="1"/>
    </xf>
    <xf numFmtId="0" fontId="6" fillId="4" borderId="18" xfId="0" applyFont="1" applyFill="1" applyBorder="1" applyAlignment="1">
      <alignment horizontal="left" vertical="top" wrapText="1"/>
    </xf>
    <xf numFmtId="0" fontId="6" fillId="4" borderId="19" xfId="0" applyFont="1" applyFill="1" applyBorder="1" applyAlignment="1">
      <alignment horizontal="left" vertical="top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4" fontId="11" fillId="4" borderId="40" xfId="0" applyNumberFormat="1" applyFont="1" applyFill="1" applyBorder="1" applyAlignment="1">
      <alignment horizontal="center" vertical="center" wrapText="1"/>
    </xf>
    <xf numFmtId="4" fontId="11" fillId="4" borderId="36" xfId="0" applyNumberFormat="1" applyFont="1" applyFill="1" applyBorder="1" applyAlignment="1">
      <alignment horizontal="center" vertical="center" wrapText="1"/>
    </xf>
    <xf numFmtId="4" fontId="11" fillId="4" borderId="37" xfId="0" applyNumberFormat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left" vertical="top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4" fontId="5" fillId="0" borderId="40" xfId="0" applyNumberFormat="1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4" fontId="5" fillId="0" borderId="34" xfId="0" applyNumberFormat="1" applyFont="1" applyBorder="1" applyAlignment="1">
      <alignment horizontal="center" vertical="center" wrapText="1"/>
    </xf>
    <xf numFmtId="4" fontId="6" fillId="4" borderId="41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5" borderId="5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0" fontId="5" fillId="5" borderId="39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top" wrapText="1"/>
    </xf>
    <xf numFmtId="0" fontId="5" fillId="8" borderId="5" xfId="0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1"/>
  <sheetViews>
    <sheetView tabSelected="1" workbookViewId="0">
      <selection activeCell="A5" sqref="A5:XFD5"/>
    </sheetView>
  </sheetViews>
  <sheetFormatPr defaultRowHeight="15" x14ac:dyDescent="0.25"/>
  <cols>
    <col min="1" max="1" width="13" customWidth="1"/>
    <col min="2" max="2" width="22.42578125" style="6" customWidth="1"/>
    <col min="3" max="3" width="11.140625" customWidth="1"/>
    <col min="4" max="4" width="37.85546875" customWidth="1"/>
    <col min="5" max="5" width="11.28515625" style="5" customWidth="1"/>
    <col min="6" max="6" width="29" style="39" customWidth="1"/>
    <col min="7" max="7" width="15" style="38" customWidth="1"/>
    <col min="8" max="11" width="13.5703125" style="5" customWidth="1"/>
    <col min="12" max="12" width="10.140625" bestFit="1" customWidth="1"/>
  </cols>
  <sheetData>
    <row r="1" spans="1:11" x14ac:dyDescent="0.25">
      <c r="C1" s="1"/>
      <c r="D1" s="1"/>
      <c r="E1" s="2"/>
      <c r="F1" s="3"/>
      <c r="G1" s="4"/>
    </row>
    <row r="2" spans="1:11" ht="18.75" x14ac:dyDescent="0.3">
      <c r="A2" s="7" t="s">
        <v>1</v>
      </c>
      <c r="B2" s="8"/>
      <c r="C2" s="9"/>
      <c r="D2" s="9"/>
      <c r="E2" s="10"/>
      <c r="F2" s="11"/>
      <c r="G2" s="12"/>
    </row>
    <row r="3" spans="1:11" ht="18.75" x14ac:dyDescent="0.3">
      <c r="A3" s="7" t="s">
        <v>2</v>
      </c>
      <c r="B3" s="8"/>
      <c r="C3" s="9"/>
      <c r="D3" s="9"/>
      <c r="E3" s="10"/>
      <c r="F3" s="11"/>
      <c r="G3" s="12"/>
    </row>
    <row r="4" spans="1:11" ht="18.75" x14ac:dyDescent="0.3">
      <c r="A4" s="7">
        <v>2024</v>
      </c>
      <c r="B4" s="14"/>
      <c r="C4" s="15"/>
      <c r="D4" s="15"/>
      <c r="E4" s="16"/>
      <c r="F4" s="17"/>
      <c r="G4" s="18"/>
    </row>
    <row r="5" spans="1:11" x14ac:dyDescent="0.25">
      <c r="A5" s="19" t="s">
        <v>0</v>
      </c>
      <c r="B5" s="20"/>
      <c r="C5" s="19"/>
      <c r="D5" s="19"/>
      <c r="F5" s="21"/>
      <c r="G5" s="22"/>
    </row>
    <row r="6" spans="1:11" ht="15.75" x14ac:dyDescent="0.25">
      <c r="A6" s="13"/>
      <c r="B6" s="23"/>
      <c r="C6" s="13"/>
      <c r="D6" s="13"/>
      <c r="E6" s="16"/>
      <c r="F6" s="24"/>
      <c r="G6" s="18"/>
      <c r="H6" s="25"/>
    </row>
    <row r="7" spans="1:11" ht="18.75" x14ac:dyDescent="0.3">
      <c r="A7" s="7" t="s">
        <v>3</v>
      </c>
      <c r="B7" s="23"/>
      <c r="C7" s="13"/>
      <c r="D7" s="13"/>
      <c r="E7" s="16"/>
      <c r="F7" s="24"/>
      <c r="G7" s="18"/>
    </row>
    <row r="8" spans="1:11" ht="15.75" x14ac:dyDescent="0.25">
      <c r="A8" s="13"/>
      <c r="B8" s="23"/>
      <c r="C8" s="13"/>
      <c r="D8" s="13"/>
      <c r="E8" s="16"/>
      <c r="F8" s="24"/>
      <c r="G8" s="18"/>
    </row>
    <row r="9" spans="1:11" ht="15.75" thickBot="1" x14ac:dyDescent="0.3">
      <c r="A9" s="26" t="s">
        <v>4</v>
      </c>
      <c r="B9" s="27"/>
      <c r="C9" s="26"/>
      <c r="D9" s="26"/>
      <c r="E9" s="28"/>
      <c r="F9" s="29"/>
      <c r="G9" s="30"/>
      <c r="H9" s="31"/>
      <c r="I9" s="31"/>
      <c r="J9" s="28"/>
      <c r="K9" s="28" t="s">
        <v>406</v>
      </c>
    </row>
    <row r="10" spans="1:11" ht="46.5" customHeight="1" thickBot="1" x14ac:dyDescent="0.3">
      <c r="A10" s="50" t="s">
        <v>5</v>
      </c>
      <c r="B10" s="51" t="s">
        <v>407</v>
      </c>
      <c r="C10" s="52" t="s">
        <v>408</v>
      </c>
      <c r="D10" s="51" t="s">
        <v>409</v>
      </c>
      <c r="E10" s="53" t="s">
        <v>410</v>
      </c>
      <c r="F10" s="54" t="s">
        <v>411</v>
      </c>
      <c r="G10" s="53" t="s">
        <v>6</v>
      </c>
      <c r="H10" s="54" t="s">
        <v>403</v>
      </c>
      <c r="I10" s="53" t="s">
        <v>404</v>
      </c>
      <c r="J10" s="54" t="s">
        <v>405</v>
      </c>
      <c r="K10" s="55" t="s">
        <v>412</v>
      </c>
    </row>
    <row r="11" spans="1:11" ht="18.75" customHeight="1" thickBot="1" x14ac:dyDescent="0.3">
      <c r="A11" s="225" t="s">
        <v>7</v>
      </c>
      <c r="B11" s="226"/>
      <c r="C11" s="226"/>
      <c r="D11" s="226"/>
      <c r="E11" s="226"/>
      <c r="F11" s="226"/>
      <c r="G11" s="226"/>
      <c r="H11" s="226"/>
      <c r="I11" s="227"/>
      <c r="J11" s="226"/>
      <c r="K11" s="228"/>
    </row>
    <row r="12" spans="1:11" ht="19.5" customHeight="1" thickBot="1" x14ac:dyDescent="0.3">
      <c r="A12" s="77"/>
      <c r="B12" s="93" t="s">
        <v>8</v>
      </c>
      <c r="C12" s="82"/>
      <c r="D12" s="93"/>
      <c r="E12" s="99"/>
      <c r="F12" s="88"/>
      <c r="G12" s="74">
        <f t="shared" ref="G12:G43" si="0">H12+I12+J12+K12</f>
        <v>894202.57000000007</v>
      </c>
      <c r="H12" s="75">
        <f>H17+H18+H19+H20+H21+H22+H23+H24+H25+H26+H27+H28+H29+H30+H31+H32+H33+H34+H35+H36+H37+H38+H39+H40+H41+H42+H43+H44+H45+H46+H47+H49+H50+H51+H52+H53+H54+H55+H56+H57+H58+H59+H60+H61+H62+H63+H65+H66+H67+H68+H69+H71+H73+H74+H76+H77+H78+H79+H81+H82+H83+H84+H85+H86+H87+H88+H48+H70+H72+H75+H80+H64</f>
        <v>293892.61000000004</v>
      </c>
      <c r="I12" s="76">
        <f t="shared" ref="I12:K12" si="1">I17+I18+I19+I20+I21+I22+I23+I24+I25+I26+I27+I28+I29+I30+I31+I32+I33+I34+I35+I36+I37+I38+I39+I40+I41+I42+I43+I44+I45+I46+I47+I49+I50+I51+I52+I53+I54+I55+I56+I57+I58+I59+I60+I61+I62+I63+I65+I66+I67+I68+I69+I71+I73+I74+I76+I77+I78+I79+I81+I82+I83+I84+I85+I86+I87+I88+I48+I70+I72+I75+I80+I64</f>
        <v>264520.43</v>
      </c>
      <c r="J12" s="75">
        <f t="shared" si="1"/>
        <v>192973.09</v>
      </c>
      <c r="K12" s="76">
        <f t="shared" si="1"/>
        <v>142816.44</v>
      </c>
    </row>
    <row r="13" spans="1:11" ht="19.5" customHeight="1" thickBot="1" x14ac:dyDescent="0.3">
      <c r="A13" s="78"/>
      <c r="B13" s="94" t="s">
        <v>9</v>
      </c>
      <c r="C13" s="83"/>
      <c r="D13" s="94"/>
      <c r="E13" s="100"/>
      <c r="F13" s="89"/>
      <c r="G13" s="69">
        <f t="shared" si="0"/>
        <v>23661</v>
      </c>
      <c r="H13" s="70">
        <v>8000</v>
      </c>
      <c r="I13" s="71">
        <v>7078</v>
      </c>
      <c r="J13" s="70">
        <v>8583</v>
      </c>
      <c r="K13" s="71">
        <v>0</v>
      </c>
    </row>
    <row r="14" spans="1:11" ht="19.5" customHeight="1" thickBot="1" x14ac:dyDescent="0.3">
      <c r="A14" s="77"/>
      <c r="B14" s="93" t="s">
        <v>10</v>
      </c>
      <c r="C14" s="82"/>
      <c r="D14" s="93"/>
      <c r="E14" s="99"/>
      <c r="F14" s="88"/>
      <c r="G14" s="74">
        <f t="shared" si="0"/>
        <v>13350.68</v>
      </c>
      <c r="H14" s="75">
        <f>H90+H91+H92+H93+H94+H95+H96+H97+H98+H99+H100+H101</f>
        <v>4034.48</v>
      </c>
      <c r="I14" s="76">
        <f>I90+I91+I92+I93+I94+I95+I96+I97+I98+I99+I100+I101</f>
        <v>4159.2700000000004</v>
      </c>
      <c r="J14" s="75">
        <f t="shared" ref="J14:K14" si="2">J90+J91+J92+J93+J94+J95+J96+J97+J98+J99+J100+J101</f>
        <v>2186.1999999999998</v>
      </c>
      <c r="K14" s="76">
        <f t="shared" si="2"/>
        <v>2970.73</v>
      </c>
    </row>
    <row r="15" spans="1:11" ht="19.5" customHeight="1" thickBot="1" x14ac:dyDescent="0.3">
      <c r="A15" s="78"/>
      <c r="B15" s="94" t="s">
        <v>11</v>
      </c>
      <c r="C15" s="83"/>
      <c r="D15" s="94"/>
      <c r="E15" s="100"/>
      <c r="F15" s="89" t="s">
        <v>4</v>
      </c>
      <c r="G15" s="69">
        <f t="shared" si="0"/>
        <v>231335</v>
      </c>
      <c r="H15" s="70">
        <f>H102+H103+H104+H105+H106+H107+H108+H109+H110+H111+H112</f>
        <v>75018</v>
      </c>
      <c r="I15" s="71">
        <f t="shared" ref="I15:K15" si="3">I102+I103+I104+I105+I106+I107+I108+I109+I110+I111+I112</f>
        <v>65266</v>
      </c>
      <c r="J15" s="70">
        <f t="shared" si="3"/>
        <v>50978</v>
      </c>
      <c r="K15" s="71">
        <f t="shared" si="3"/>
        <v>40073</v>
      </c>
    </row>
    <row r="16" spans="1:11" ht="19.5" customHeight="1" thickBot="1" x14ac:dyDescent="0.3">
      <c r="A16" s="77"/>
      <c r="B16" s="93" t="s">
        <v>12</v>
      </c>
      <c r="C16" s="82"/>
      <c r="D16" s="93"/>
      <c r="E16" s="99"/>
      <c r="F16" s="88"/>
      <c r="G16" s="74">
        <f t="shared" si="0"/>
        <v>90249.040000000008</v>
      </c>
      <c r="H16" s="75">
        <f>H113+H114+H115+H116+H117+H118+H119+H120+H121+H122+H123+H124+H125</f>
        <v>27509.74</v>
      </c>
      <c r="I16" s="76">
        <f t="shared" ref="I16:K16" si="4">I113+I114+I115+I116+I117+I118+I119+I120+I121+I122+I123+I124+I125</f>
        <v>25670.030000000002</v>
      </c>
      <c r="J16" s="75">
        <f t="shared" si="4"/>
        <v>20640.97</v>
      </c>
      <c r="K16" s="76">
        <f t="shared" si="4"/>
        <v>16428.3</v>
      </c>
    </row>
    <row r="17" spans="1:11" ht="18.75" customHeight="1" x14ac:dyDescent="0.25">
      <c r="A17" s="79" t="s">
        <v>13</v>
      </c>
      <c r="B17" s="95" t="s">
        <v>14</v>
      </c>
      <c r="C17" s="84" t="s">
        <v>15</v>
      </c>
      <c r="D17" s="95" t="s">
        <v>16</v>
      </c>
      <c r="E17" s="101"/>
      <c r="F17" s="90"/>
      <c r="G17" s="72">
        <f t="shared" si="0"/>
        <v>0</v>
      </c>
      <c r="H17" s="73">
        <v>0</v>
      </c>
      <c r="I17" s="65">
        <v>0</v>
      </c>
      <c r="J17" s="73">
        <v>0</v>
      </c>
      <c r="K17" s="65">
        <v>0</v>
      </c>
    </row>
    <row r="18" spans="1:11" ht="24" x14ac:dyDescent="0.25">
      <c r="A18" s="80" t="s">
        <v>13</v>
      </c>
      <c r="B18" s="96" t="s">
        <v>14</v>
      </c>
      <c r="C18" s="85" t="s">
        <v>17</v>
      </c>
      <c r="D18" s="96" t="s">
        <v>18</v>
      </c>
      <c r="E18" s="102"/>
      <c r="F18" s="91"/>
      <c r="G18" s="57">
        <f t="shared" si="0"/>
        <v>6000</v>
      </c>
      <c r="H18" s="59">
        <v>1500</v>
      </c>
      <c r="I18" s="63">
        <v>1500</v>
      </c>
      <c r="J18" s="59">
        <v>1500</v>
      </c>
      <c r="K18" s="63">
        <v>1500</v>
      </c>
    </row>
    <row r="19" spans="1:11" x14ac:dyDescent="0.25">
      <c r="A19" s="80" t="s">
        <v>13</v>
      </c>
      <c r="B19" s="96" t="s">
        <v>14</v>
      </c>
      <c r="C19" s="85" t="s">
        <v>19</v>
      </c>
      <c r="D19" s="96" t="s">
        <v>20</v>
      </c>
      <c r="E19" s="102"/>
      <c r="F19" s="91"/>
      <c r="G19" s="57">
        <f t="shared" si="0"/>
        <v>302977</v>
      </c>
      <c r="H19" s="59">
        <v>106267.43</v>
      </c>
      <c r="I19" s="63">
        <v>146110.28</v>
      </c>
      <c r="J19" s="59">
        <v>50599.29</v>
      </c>
      <c r="K19" s="63">
        <v>0</v>
      </c>
    </row>
    <row r="20" spans="1:11" ht="24" x14ac:dyDescent="0.25">
      <c r="A20" s="80" t="s">
        <v>13</v>
      </c>
      <c r="B20" s="96" t="s">
        <v>14</v>
      </c>
      <c r="C20" s="85" t="s">
        <v>21</v>
      </c>
      <c r="D20" s="96" t="s">
        <v>22</v>
      </c>
      <c r="E20" s="102"/>
      <c r="F20" s="91"/>
      <c r="G20" s="57">
        <f t="shared" si="0"/>
        <v>0</v>
      </c>
      <c r="H20" s="59">
        <v>0</v>
      </c>
      <c r="I20" s="63">
        <v>0</v>
      </c>
      <c r="J20" s="59">
        <v>0</v>
      </c>
      <c r="K20" s="63">
        <v>0</v>
      </c>
    </row>
    <row r="21" spans="1:11" ht="24" x14ac:dyDescent="0.25">
      <c r="A21" s="80" t="s">
        <v>13</v>
      </c>
      <c r="B21" s="96" t="s">
        <v>14</v>
      </c>
      <c r="C21" s="85" t="s">
        <v>23</v>
      </c>
      <c r="D21" s="96" t="s">
        <v>24</v>
      </c>
      <c r="E21" s="102"/>
      <c r="F21" s="91"/>
      <c r="G21" s="57">
        <f t="shared" si="0"/>
        <v>0</v>
      </c>
      <c r="H21" s="59">
        <v>0</v>
      </c>
      <c r="I21" s="63">
        <v>0</v>
      </c>
      <c r="J21" s="59">
        <v>0</v>
      </c>
      <c r="K21" s="63">
        <v>0</v>
      </c>
    </row>
    <row r="22" spans="1:11" x14ac:dyDescent="0.25">
      <c r="A22" s="80" t="s">
        <v>13</v>
      </c>
      <c r="B22" s="96" t="s">
        <v>14</v>
      </c>
      <c r="C22" s="85" t="s">
        <v>25</v>
      </c>
      <c r="D22" s="96" t="s">
        <v>26</v>
      </c>
      <c r="E22" s="102"/>
      <c r="F22" s="91"/>
      <c r="G22" s="57">
        <f t="shared" si="0"/>
        <v>0</v>
      </c>
      <c r="H22" s="59">
        <v>0</v>
      </c>
      <c r="I22" s="65">
        <v>0</v>
      </c>
      <c r="J22" s="59">
        <v>0</v>
      </c>
      <c r="K22" s="63">
        <v>0</v>
      </c>
    </row>
    <row r="23" spans="1:11" x14ac:dyDescent="0.25">
      <c r="A23" s="80" t="s">
        <v>13</v>
      </c>
      <c r="B23" s="96" t="s">
        <v>14</v>
      </c>
      <c r="C23" s="85" t="s">
        <v>27</v>
      </c>
      <c r="D23" s="96" t="s">
        <v>28</v>
      </c>
      <c r="E23" s="102"/>
      <c r="F23" s="91"/>
      <c r="G23" s="57">
        <f t="shared" si="0"/>
        <v>20000</v>
      </c>
      <c r="H23" s="59">
        <v>11000</v>
      </c>
      <c r="I23" s="63">
        <v>2500</v>
      </c>
      <c r="J23" s="59">
        <v>2500</v>
      </c>
      <c r="K23" s="63">
        <v>4000</v>
      </c>
    </row>
    <row r="24" spans="1:11" x14ac:dyDescent="0.25">
      <c r="A24" s="80" t="s">
        <v>13</v>
      </c>
      <c r="B24" s="96" t="s">
        <v>14</v>
      </c>
      <c r="C24" s="85" t="s">
        <v>29</v>
      </c>
      <c r="D24" s="96" t="s">
        <v>30</v>
      </c>
      <c r="E24" s="102"/>
      <c r="F24" s="91"/>
      <c r="G24" s="57">
        <f t="shared" si="0"/>
        <v>52060</v>
      </c>
      <c r="H24" s="59">
        <v>20824</v>
      </c>
      <c r="I24" s="63">
        <v>5544</v>
      </c>
      <c r="J24" s="59">
        <v>9144.18</v>
      </c>
      <c r="K24" s="63">
        <v>16547.82</v>
      </c>
    </row>
    <row r="25" spans="1:11" x14ac:dyDescent="0.25">
      <c r="A25" s="80" t="s">
        <v>13</v>
      </c>
      <c r="B25" s="96" t="s">
        <v>14</v>
      </c>
      <c r="C25" s="85" t="s">
        <v>31</v>
      </c>
      <c r="D25" s="96" t="s">
        <v>32</v>
      </c>
      <c r="E25" s="102"/>
      <c r="F25" s="91"/>
      <c r="G25" s="57">
        <f t="shared" si="0"/>
        <v>5700</v>
      </c>
      <c r="H25" s="59">
        <v>2280</v>
      </c>
      <c r="I25" s="63">
        <v>1140</v>
      </c>
      <c r="J25" s="59">
        <v>1140</v>
      </c>
      <c r="K25" s="63">
        <v>1140</v>
      </c>
    </row>
    <row r="26" spans="1:11" x14ac:dyDescent="0.25">
      <c r="A26" s="80" t="s">
        <v>13</v>
      </c>
      <c r="B26" s="96" t="s">
        <v>14</v>
      </c>
      <c r="C26" s="85" t="s">
        <v>33</v>
      </c>
      <c r="D26" s="96" t="s">
        <v>34</v>
      </c>
      <c r="E26" s="102"/>
      <c r="F26" s="91"/>
      <c r="G26" s="57">
        <f t="shared" si="0"/>
        <v>8615</v>
      </c>
      <c r="H26" s="59">
        <v>3500</v>
      </c>
      <c r="I26" s="63">
        <v>2000</v>
      </c>
      <c r="J26" s="59">
        <v>2000</v>
      </c>
      <c r="K26" s="63">
        <v>1115</v>
      </c>
    </row>
    <row r="27" spans="1:11" x14ac:dyDescent="0.25">
      <c r="A27" s="80" t="s">
        <v>13</v>
      </c>
      <c r="B27" s="96" t="s">
        <v>14</v>
      </c>
      <c r="C27" s="85" t="s">
        <v>35</v>
      </c>
      <c r="D27" s="96" t="s">
        <v>36</v>
      </c>
      <c r="E27" s="102"/>
      <c r="F27" s="91"/>
      <c r="G27" s="57">
        <f t="shared" si="0"/>
        <v>68</v>
      </c>
      <c r="H27" s="59">
        <v>17</v>
      </c>
      <c r="I27" s="63">
        <v>17</v>
      </c>
      <c r="J27" s="59">
        <v>17</v>
      </c>
      <c r="K27" s="63">
        <v>17</v>
      </c>
    </row>
    <row r="28" spans="1:11" x14ac:dyDescent="0.25">
      <c r="A28" s="80" t="s">
        <v>13</v>
      </c>
      <c r="B28" s="96" t="s">
        <v>14</v>
      </c>
      <c r="C28" s="85" t="s">
        <v>37</v>
      </c>
      <c r="D28" s="96" t="s">
        <v>38</v>
      </c>
      <c r="E28" s="102"/>
      <c r="F28" s="91"/>
      <c r="G28" s="57">
        <f t="shared" si="0"/>
        <v>3200</v>
      </c>
      <c r="H28" s="59">
        <v>800</v>
      </c>
      <c r="I28" s="63">
        <v>800</v>
      </c>
      <c r="J28" s="59">
        <v>800</v>
      </c>
      <c r="K28" s="63">
        <v>800</v>
      </c>
    </row>
    <row r="29" spans="1:11" ht="48" x14ac:dyDescent="0.25">
      <c r="A29" s="80" t="s">
        <v>13</v>
      </c>
      <c r="B29" s="96" t="s">
        <v>14</v>
      </c>
      <c r="C29" s="85" t="s">
        <v>39</v>
      </c>
      <c r="D29" s="96" t="s">
        <v>40</v>
      </c>
      <c r="E29" s="102"/>
      <c r="F29" s="91"/>
      <c r="G29" s="57">
        <f t="shared" si="0"/>
        <v>108945.2</v>
      </c>
      <c r="H29" s="59">
        <v>28835</v>
      </c>
      <c r="I29" s="63">
        <v>28502</v>
      </c>
      <c r="J29" s="59">
        <v>27363</v>
      </c>
      <c r="K29" s="63">
        <v>24245.200000000001</v>
      </c>
    </row>
    <row r="30" spans="1:11" ht="24" x14ac:dyDescent="0.25">
      <c r="A30" s="80" t="s">
        <v>13</v>
      </c>
      <c r="B30" s="96" t="s">
        <v>14</v>
      </c>
      <c r="C30" s="85" t="s">
        <v>41</v>
      </c>
      <c r="D30" s="96" t="s">
        <v>42</v>
      </c>
      <c r="E30" s="102"/>
      <c r="F30" s="91"/>
      <c r="G30" s="57">
        <f t="shared" si="0"/>
        <v>54016</v>
      </c>
      <c r="H30" s="59">
        <v>53281</v>
      </c>
      <c r="I30" s="63">
        <v>252</v>
      </c>
      <c r="J30" s="59">
        <v>248</v>
      </c>
      <c r="K30" s="63">
        <v>235</v>
      </c>
    </row>
    <row r="31" spans="1:11" ht="36" x14ac:dyDescent="0.25">
      <c r="A31" s="80" t="s">
        <v>13</v>
      </c>
      <c r="B31" s="96" t="s">
        <v>14</v>
      </c>
      <c r="C31" s="85" t="s">
        <v>43</v>
      </c>
      <c r="D31" s="96" t="s">
        <v>44</v>
      </c>
      <c r="E31" s="102"/>
      <c r="F31" s="91"/>
      <c r="G31" s="57">
        <f t="shared" si="0"/>
        <v>18726.099999999999</v>
      </c>
      <c r="H31" s="59">
        <v>4743</v>
      </c>
      <c r="I31" s="63">
        <v>4664</v>
      </c>
      <c r="J31" s="59">
        <v>4664</v>
      </c>
      <c r="K31" s="63">
        <v>4655.1000000000004</v>
      </c>
    </row>
    <row r="32" spans="1:11" x14ac:dyDescent="0.25">
      <c r="A32" s="80" t="s">
        <v>13</v>
      </c>
      <c r="B32" s="96" t="s">
        <v>14</v>
      </c>
      <c r="C32" s="85" t="s">
        <v>45</v>
      </c>
      <c r="D32" s="96" t="s">
        <v>46</v>
      </c>
      <c r="E32" s="102"/>
      <c r="F32" s="91"/>
      <c r="G32" s="57">
        <f t="shared" si="0"/>
        <v>0</v>
      </c>
      <c r="H32" s="59">
        <v>0</v>
      </c>
      <c r="I32" s="63">
        <v>0</v>
      </c>
      <c r="J32" s="59">
        <v>0</v>
      </c>
      <c r="K32" s="63">
        <v>0</v>
      </c>
    </row>
    <row r="33" spans="1:11" x14ac:dyDescent="0.25">
      <c r="A33" s="80" t="s">
        <v>13</v>
      </c>
      <c r="B33" s="96" t="s">
        <v>14</v>
      </c>
      <c r="C33" s="85" t="s">
        <v>47</v>
      </c>
      <c r="D33" s="96" t="s">
        <v>48</v>
      </c>
      <c r="E33" s="102"/>
      <c r="F33" s="91"/>
      <c r="G33" s="57">
        <f t="shared" si="0"/>
        <v>173</v>
      </c>
      <c r="H33" s="59">
        <v>44</v>
      </c>
      <c r="I33" s="63">
        <v>44</v>
      </c>
      <c r="J33" s="59">
        <v>44</v>
      </c>
      <c r="K33" s="63">
        <v>41</v>
      </c>
    </row>
    <row r="34" spans="1:11" ht="24" x14ac:dyDescent="0.25">
      <c r="A34" s="80" t="s">
        <v>13</v>
      </c>
      <c r="B34" s="96" t="s">
        <v>14</v>
      </c>
      <c r="C34" s="85" t="s">
        <v>49</v>
      </c>
      <c r="D34" s="96" t="s">
        <v>50</v>
      </c>
      <c r="E34" s="102"/>
      <c r="F34" s="91"/>
      <c r="G34" s="57">
        <f t="shared" si="0"/>
        <v>14000</v>
      </c>
      <c r="H34" s="59">
        <v>5600</v>
      </c>
      <c r="I34" s="63">
        <v>2800</v>
      </c>
      <c r="J34" s="59">
        <v>2800</v>
      </c>
      <c r="K34" s="63">
        <v>2800</v>
      </c>
    </row>
    <row r="35" spans="1:11" ht="24" x14ac:dyDescent="0.25">
      <c r="A35" s="80" t="s">
        <v>13</v>
      </c>
      <c r="B35" s="96" t="s">
        <v>14</v>
      </c>
      <c r="C35" s="85" t="s">
        <v>51</v>
      </c>
      <c r="D35" s="96" t="s">
        <v>52</v>
      </c>
      <c r="E35" s="102"/>
      <c r="F35" s="91"/>
      <c r="G35" s="57">
        <f t="shared" si="0"/>
        <v>7350</v>
      </c>
      <c r="H35" s="59">
        <v>2940</v>
      </c>
      <c r="I35" s="63">
        <v>1470</v>
      </c>
      <c r="J35" s="59">
        <v>1470</v>
      </c>
      <c r="K35" s="63">
        <v>1470</v>
      </c>
    </row>
    <row r="36" spans="1:11" ht="24" x14ac:dyDescent="0.25">
      <c r="A36" s="80" t="s">
        <v>13</v>
      </c>
      <c r="B36" s="96" t="s">
        <v>14</v>
      </c>
      <c r="C36" s="85" t="s">
        <v>53</v>
      </c>
      <c r="D36" s="96" t="s">
        <v>54</v>
      </c>
      <c r="E36" s="102"/>
      <c r="F36" s="91"/>
      <c r="G36" s="57">
        <f t="shared" si="0"/>
        <v>5354</v>
      </c>
      <c r="H36" s="59">
        <v>1340</v>
      </c>
      <c r="I36" s="63">
        <v>1340</v>
      </c>
      <c r="J36" s="59">
        <v>1340</v>
      </c>
      <c r="K36" s="63">
        <v>1334</v>
      </c>
    </row>
    <row r="37" spans="1:11" ht="24" x14ac:dyDescent="0.25">
      <c r="A37" s="80" t="s">
        <v>13</v>
      </c>
      <c r="B37" s="96" t="s">
        <v>14</v>
      </c>
      <c r="C37" s="85" t="s">
        <v>55</v>
      </c>
      <c r="D37" s="96" t="s">
        <v>56</v>
      </c>
      <c r="E37" s="102"/>
      <c r="F37" s="91"/>
      <c r="G37" s="57">
        <f t="shared" si="0"/>
        <v>2319</v>
      </c>
      <c r="H37" s="59">
        <v>580</v>
      </c>
      <c r="I37" s="63">
        <v>580</v>
      </c>
      <c r="J37" s="59">
        <v>580</v>
      </c>
      <c r="K37" s="63">
        <v>579</v>
      </c>
    </row>
    <row r="38" spans="1:11" x14ac:dyDescent="0.25">
      <c r="A38" s="80" t="s">
        <v>13</v>
      </c>
      <c r="B38" s="96" t="s">
        <v>14</v>
      </c>
      <c r="C38" s="85" t="s">
        <v>57</v>
      </c>
      <c r="D38" s="96" t="s">
        <v>58</v>
      </c>
      <c r="E38" s="102"/>
      <c r="F38" s="91"/>
      <c r="G38" s="57">
        <f t="shared" si="0"/>
        <v>0</v>
      </c>
      <c r="H38" s="59">
        <v>0</v>
      </c>
      <c r="I38" s="63">
        <v>0</v>
      </c>
      <c r="J38" s="59">
        <v>0</v>
      </c>
      <c r="K38" s="63">
        <v>0</v>
      </c>
    </row>
    <row r="39" spans="1:11" x14ac:dyDescent="0.25">
      <c r="A39" s="80" t="s">
        <v>13</v>
      </c>
      <c r="B39" s="96" t="s">
        <v>14</v>
      </c>
      <c r="C39" s="85" t="s">
        <v>59</v>
      </c>
      <c r="D39" s="96" t="s">
        <v>60</v>
      </c>
      <c r="E39" s="102"/>
      <c r="F39" s="91"/>
      <c r="G39" s="57">
        <f t="shared" si="0"/>
        <v>0</v>
      </c>
      <c r="H39" s="59">
        <v>0</v>
      </c>
      <c r="I39" s="63">
        <v>0</v>
      </c>
      <c r="J39" s="59">
        <v>0</v>
      </c>
      <c r="K39" s="63">
        <v>0</v>
      </c>
    </row>
    <row r="40" spans="1:11" ht="24" x14ac:dyDescent="0.25">
      <c r="A40" s="80" t="s">
        <v>13</v>
      </c>
      <c r="B40" s="96" t="s">
        <v>14</v>
      </c>
      <c r="C40" s="85" t="s">
        <v>61</v>
      </c>
      <c r="D40" s="96" t="s">
        <v>62</v>
      </c>
      <c r="E40" s="102"/>
      <c r="F40" s="91"/>
      <c r="G40" s="57">
        <f t="shared" si="0"/>
        <v>12996</v>
      </c>
      <c r="H40" s="59">
        <v>3250</v>
      </c>
      <c r="I40" s="63">
        <v>3250</v>
      </c>
      <c r="J40" s="59">
        <v>3250</v>
      </c>
      <c r="K40" s="63">
        <v>3246</v>
      </c>
    </row>
    <row r="41" spans="1:11" x14ac:dyDescent="0.25">
      <c r="A41" s="80" t="s">
        <v>13</v>
      </c>
      <c r="B41" s="96" t="s">
        <v>14</v>
      </c>
      <c r="C41" s="85" t="s">
        <v>63</v>
      </c>
      <c r="D41" s="96" t="s">
        <v>64</v>
      </c>
      <c r="E41" s="102"/>
      <c r="F41" s="91"/>
      <c r="G41" s="57">
        <f t="shared" si="0"/>
        <v>0</v>
      </c>
      <c r="H41" s="59">
        <v>0</v>
      </c>
      <c r="I41" s="63">
        <v>0</v>
      </c>
      <c r="J41" s="59">
        <v>0</v>
      </c>
      <c r="K41" s="63">
        <v>0</v>
      </c>
    </row>
    <row r="42" spans="1:11" x14ac:dyDescent="0.25">
      <c r="A42" s="80" t="s">
        <v>13</v>
      </c>
      <c r="B42" s="96" t="s">
        <v>14</v>
      </c>
      <c r="C42" s="85" t="s">
        <v>65</v>
      </c>
      <c r="D42" s="96" t="s">
        <v>66</v>
      </c>
      <c r="E42" s="102"/>
      <c r="F42" s="91"/>
      <c r="G42" s="57">
        <f t="shared" si="0"/>
        <v>0</v>
      </c>
      <c r="H42" s="59">
        <v>0</v>
      </c>
      <c r="I42" s="63">
        <v>0</v>
      </c>
      <c r="J42" s="59">
        <v>0</v>
      </c>
      <c r="K42" s="63">
        <v>0</v>
      </c>
    </row>
    <row r="43" spans="1:11" x14ac:dyDescent="0.25">
      <c r="A43" s="80" t="s">
        <v>13</v>
      </c>
      <c r="B43" s="96" t="s">
        <v>14</v>
      </c>
      <c r="C43" s="85" t="s">
        <v>67</v>
      </c>
      <c r="D43" s="96" t="s">
        <v>68</v>
      </c>
      <c r="E43" s="102"/>
      <c r="F43" s="91"/>
      <c r="G43" s="57">
        <f t="shared" si="0"/>
        <v>58</v>
      </c>
      <c r="H43" s="59">
        <v>15</v>
      </c>
      <c r="I43" s="63">
        <v>15</v>
      </c>
      <c r="J43" s="59">
        <v>15</v>
      </c>
      <c r="K43" s="63">
        <v>13</v>
      </c>
    </row>
    <row r="44" spans="1:11" ht="24" x14ac:dyDescent="0.25">
      <c r="A44" s="80" t="s">
        <v>13</v>
      </c>
      <c r="B44" s="96" t="s">
        <v>14</v>
      </c>
      <c r="C44" s="85" t="s">
        <v>69</v>
      </c>
      <c r="D44" s="96" t="s">
        <v>70</v>
      </c>
      <c r="E44" s="102"/>
      <c r="F44" s="91"/>
      <c r="G44" s="57">
        <f t="shared" ref="G44:G75" si="5">H44+I44+J44+K44</f>
        <v>0</v>
      </c>
      <c r="H44" s="59">
        <v>0</v>
      </c>
      <c r="I44" s="63">
        <v>0</v>
      </c>
      <c r="J44" s="59">
        <v>0</v>
      </c>
      <c r="K44" s="63">
        <v>0</v>
      </c>
    </row>
    <row r="45" spans="1:11" ht="24" x14ac:dyDescent="0.25">
      <c r="A45" s="80" t="s">
        <v>13</v>
      </c>
      <c r="B45" s="96" t="s">
        <v>14</v>
      </c>
      <c r="C45" s="85" t="s">
        <v>71</v>
      </c>
      <c r="D45" s="96" t="s">
        <v>72</v>
      </c>
      <c r="E45" s="102"/>
      <c r="F45" s="91"/>
      <c r="G45" s="57">
        <f t="shared" si="5"/>
        <v>23</v>
      </c>
      <c r="H45" s="59">
        <v>6</v>
      </c>
      <c r="I45" s="63">
        <v>6</v>
      </c>
      <c r="J45" s="59">
        <v>6</v>
      </c>
      <c r="K45" s="63">
        <v>5</v>
      </c>
    </row>
    <row r="46" spans="1:11" x14ac:dyDescent="0.25">
      <c r="A46" s="80" t="s">
        <v>13</v>
      </c>
      <c r="B46" s="96" t="s">
        <v>14</v>
      </c>
      <c r="C46" s="85" t="s">
        <v>73</v>
      </c>
      <c r="D46" s="96" t="s">
        <v>74</v>
      </c>
      <c r="E46" s="102"/>
      <c r="F46" s="91"/>
      <c r="G46" s="57">
        <f t="shared" si="5"/>
        <v>0</v>
      </c>
      <c r="H46" s="59">
        <v>0</v>
      </c>
      <c r="I46" s="63">
        <v>0</v>
      </c>
      <c r="J46" s="59">
        <v>0</v>
      </c>
      <c r="K46" s="63">
        <v>0</v>
      </c>
    </row>
    <row r="47" spans="1:11" ht="24" x14ac:dyDescent="0.25">
      <c r="A47" s="80" t="s">
        <v>13</v>
      </c>
      <c r="B47" s="96" t="s">
        <v>14</v>
      </c>
      <c r="C47" s="85" t="s">
        <v>75</v>
      </c>
      <c r="D47" s="96" t="s">
        <v>76</v>
      </c>
      <c r="E47" s="102"/>
      <c r="F47" s="91"/>
      <c r="G47" s="57">
        <f t="shared" si="5"/>
        <v>3200</v>
      </c>
      <c r="H47" s="59">
        <v>800</v>
      </c>
      <c r="I47" s="63">
        <v>800</v>
      </c>
      <c r="J47" s="59">
        <v>800</v>
      </c>
      <c r="K47" s="63">
        <v>800</v>
      </c>
    </row>
    <row r="48" spans="1:11" x14ac:dyDescent="0.25">
      <c r="A48" s="80" t="s">
        <v>13</v>
      </c>
      <c r="B48" s="96" t="s">
        <v>14</v>
      </c>
      <c r="C48" s="85">
        <v>335000</v>
      </c>
      <c r="D48" s="96" t="s">
        <v>77</v>
      </c>
      <c r="E48" s="102"/>
      <c r="F48" s="91"/>
      <c r="G48" s="57">
        <f t="shared" si="5"/>
        <v>280</v>
      </c>
      <c r="H48" s="59">
        <v>70</v>
      </c>
      <c r="I48" s="63">
        <v>70</v>
      </c>
      <c r="J48" s="59">
        <v>70</v>
      </c>
      <c r="K48" s="63">
        <v>70</v>
      </c>
    </row>
    <row r="49" spans="1:11" ht="24" x14ac:dyDescent="0.25">
      <c r="A49" s="80" t="s">
        <v>13</v>
      </c>
      <c r="B49" s="96" t="s">
        <v>14</v>
      </c>
      <c r="C49" s="85" t="s">
        <v>78</v>
      </c>
      <c r="D49" s="96" t="s">
        <v>79</v>
      </c>
      <c r="E49" s="102"/>
      <c r="F49" s="91"/>
      <c r="G49" s="57">
        <f t="shared" si="5"/>
        <v>8</v>
      </c>
      <c r="H49" s="59">
        <v>2</v>
      </c>
      <c r="I49" s="63">
        <v>2</v>
      </c>
      <c r="J49" s="59">
        <v>2</v>
      </c>
      <c r="K49" s="63">
        <v>2</v>
      </c>
    </row>
    <row r="50" spans="1:11" ht="24" x14ac:dyDescent="0.25">
      <c r="A50" s="80" t="s">
        <v>13</v>
      </c>
      <c r="B50" s="96" t="s">
        <v>14</v>
      </c>
      <c r="C50" s="85" t="s">
        <v>80</v>
      </c>
      <c r="D50" s="96" t="s">
        <v>81</v>
      </c>
      <c r="E50" s="102"/>
      <c r="F50" s="91"/>
      <c r="G50" s="57">
        <f t="shared" si="5"/>
        <v>10571</v>
      </c>
      <c r="H50" s="59">
        <v>2650</v>
      </c>
      <c r="I50" s="63">
        <v>2650</v>
      </c>
      <c r="J50" s="59">
        <v>2650</v>
      </c>
      <c r="K50" s="63">
        <v>2621</v>
      </c>
    </row>
    <row r="51" spans="1:11" x14ac:dyDescent="0.25">
      <c r="A51" s="80" t="s">
        <v>13</v>
      </c>
      <c r="B51" s="96" t="s">
        <v>14</v>
      </c>
      <c r="C51" s="85" t="s">
        <v>82</v>
      </c>
      <c r="D51" s="96" t="s">
        <v>83</v>
      </c>
      <c r="E51" s="102"/>
      <c r="F51" s="91"/>
      <c r="G51" s="57">
        <f t="shared" si="5"/>
        <v>0</v>
      </c>
      <c r="H51" s="59">
        <v>0</v>
      </c>
      <c r="I51" s="63">
        <v>0</v>
      </c>
      <c r="J51" s="59">
        <v>0</v>
      </c>
      <c r="K51" s="63">
        <v>0</v>
      </c>
    </row>
    <row r="52" spans="1:11" x14ac:dyDescent="0.25">
      <c r="A52" s="80" t="s">
        <v>13</v>
      </c>
      <c r="B52" s="96" t="s">
        <v>14</v>
      </c>
      <c r="C52" s="85" t="s">
        <v>84</v>
      </c>
      <c r="D52" s="96" t="s">
        <v>85</v>
      </c>
      <c r="E52" s="102"/>
      <c r="F52" s="91"/>
      <c r="G52" s="57">
        <f t="shared" si="5"/>
        <v>1312</v>
      </c>
      <c r="H52" s="59">
        <v>328</v>
      </c>
      <c r="I52" s="63">
        <v>328</v>
      </c>
      <c r="J52" s="59">
        <v>328</v>
      </c>
      <c r="K52" s="63">
        <v>328</v>
      </c>
    </row>
    <row r="53" spans="1:11" ht="24" x14ac:dyDescent="0.25">
      <c r="A53" s="80" t="s">
        <v>13</v>
      </c>
      <c r="B53" s="96" t="s">
        <v>14</v>
      </c>
      <c r="C53" s="85" t="s">
        <v>86</v>
      </c>
      <c r="D53" s="96" t="s">
        <v>87</v>
      </c>
      <c r="E53" s="102"/>
      <c r="F53" s="91"/>
      <c r="G53" s="57">
        <f t="shared" si="5"/>
        <v>0</v>
      </c>
      <c r="H53" s="59">
        <v>0</v>
      </c>
      <c r="I53" s="63">
        <v>0</v>
      </c>
      <c r="J53" s="59">
        <v>0</v>
      </c>
      <c r="K53" s="63">
        <v>0</v>
      </c>
    </row>
    <row r="54" spans="1:11" x14ac:dyDescent="0.25">
      <c r="A54" s="80" t="s">
        <v>13</v>
      </c>
      <c r="B54" s="96" t="s">
        <v>14</v>
      </c>
      <c r="C54" s="85" t="s">
        <v>88</v>
      </c>
      <c r="D54" s="96" t="s">
        <v>89</v>
      </c>
      <c r="E54" s="102"/>
      <c r="F54" s="91"/>
      <c r="G54" s="57">
        <f t="shared" si="5"/>
        <v>6</v>
      </c>
      <c r="H54" s="59">
        <v>2</v>
      </c>
      <c r="I54" s="63">
        <v>2</v>
      </c>
      <c r="J54" s="59">
        <v>1</v>
      </c>
      <c r="K54" s="63">
        <v>1</v>
      </c>
    </row>
    <row r="55" spans="1:11" ht="24" x14ac:dyDescent="0.25">
      <c r="A55" s="80" t="s">
        <v>13</v>
      </c>
      <c r="B55" s="96" t="s">
        <v>14</v>
      </c>
      <c r="C55" s="85" t="s">
        <v>90</v>
      </c>
      <c r="D55" s="96" t="s">
        <v>91</v>
      </c>
      <c r="E55" s="102"/>
      <c r="F55" s="91"/>
      <c r="G55" s="57">
        <f t="shared" si="5"/>
        <v>0</v>
      </c>
      <c r="H55" s="59">
        <v>0</v>
      </c>
      <c r="I55" s="63">
        <v>0</v>
      </c>
      <c r="J55" s="59">
        <v>0</v>
      </c>
      <c r="K55" s="63">
        <v>0</v>
      </c>
    </row>
    <row r="56" spans="1:11" x14ac:dyDescent="0.25">
      <c r="A56" s="80" t="s">
        <v>13</v>
      </c>
      <c r="B56" s="96" t="s">
        <v>14</v>
      </c>
      <c r="C56" s="85" t="s">
        <v>92</v>
      </c>
      <c r="D56" s="96" t="s">
        <v>93</v>
      </c>
      <c r="E56" s="102"/>
      <c r="F56" s="91"/>
      <c r="G56" s="57">
        <f t="shared" si="5"/>
        <v>0</v>
      </c>
      <c r="H56" s="59">
        <v>0</v>
      </c>
      <c r="I56" s="63">
        <v>0</v>
      </c>
      <c r="J56" s="59">
        <v>0</v>
      </c>
      <c r="K56" s="63">
        <v>0</v>
      </c>
    </row>
    <row r="57" spans="1:11" x14ac:dyDescent="0.25">
      <c r="A57" s="80" t="s">
        <v>13</v>
      </c>
      <c r="B57" s="96" t="s">
        <v>14</v>
      </c>
      <c r="C57" s="85" t="s">
        <v>94</v>
      </c>
      <c r="D57" s="96" t="s">
        <v>95</v>
      </c>
      <c r="E57" s="102"/>
      <c r="F57" s="91"/>
      <c r="G57" s="57">
        <f t="shared" si="5"/>
        <v>0</v>
      </c>
      <c r="H57" s="59">
        <v>0</v>
      </c>
      <c r="I57" s="63">
        <v>0</v>
      </c>
      <c r="J57" s="59">
        <v>0</v>
      </c>
      <c r="K57" s="63">
        <v>0</v>
      </c>
    </row>
    <row r="58" spans="1:11" ht="24" x14ac:dyDescent="0.25">
      <c r="A58" s="80" t="s">
        <v>13</v>
      </c>
      <c r="B58" s="96" t="s">
        <v>14</v>
      </c>
      <c r="C58" s="85" t="s">
        <v>96</v>
      </c>
      <c r="D58" s="96" t="s">
        <v>97</v>
      </c>
      <c r="E58" s="102"/>
      <c r="F58" s="91"/>
      <c r="G58" s="57">
        <f t="shared" si="5"/>
        <v>-20787.609999999997</v>
      </c>
      <c r="H58" s="59">
        <v>-6800.99</v>
      </c>
      <c r="I58" s="63">
        <v>-5000</v>
      </c>
      <c r="J58" s="59">
        <v>-5000</v>
      </c>
      <c r="K58" s="63">
        <v>-3986.62</v>
      </c>
    </row>
    <row r="59" spans="1:11" x14ac:dyDescent="0.25">
      <c r="A59" s="80" t="s">
        <v>13</v>
      </c>
      <c r="B59" s="96" t="s">
        <v>14</v>
      </c>
      <c r="C59" s="85" t="s">
        <v>98</v>
      </c>
      <c r="D59" s="96" t="s">
        <v>99</v>
      </c>
      <c r="E59" s="102"/>
      <c r="F59" s="91"/>
      <c r="G59" s="57">
        <f t="shared" si="5"/>
        <v>20787.609999999997</v>
      </c>
      <c r="H59" s="59">
        <v>6800.99</v>
      </c>
      <c r="I59" s="63">
        <v>5000</v>
      </c>
      <c r="J59" s="59">
        <v>5000</v>
      </c>
      <c r="K59" s="63">
        <v>3986.62</v>
      </c>
    </row>
    <row r="60" spans="1:11" ht="24" x14ac:dyDescent="0.25">
      <c r="A60" s="80" t="s">
        <v>13</v>
      </c>
      <c r="B60" s="96" t="s">
        <v>14</v>
      </c>
      <c r="C60" s="85" t="s">
        <v>100</v>
      </c>
      <c r="D60" s="96" t="s">
        <v>101</v>
      </c>
      <c r="E60" s="102"/>
      <c r="F60" s="91"/>
      <c r="G60" s="57">
        <f t="shared" si="5"/>
        <v>0</v>
      </c>
      <c r="H60" s="59">
        <v>0</v>
      </c>
      <c r="I60" s="63">
        <v>0</v>
      </c>
      <c r="J60" s="59">
        <v>0</v>
      </c>
      <c r="K60" s="63">
        <v>0</v>
      </c>
    </row>
    <row r="61" spans="1:11" ht="24" x14ac:dyDescent="0.25">
      <c r="A61" s="80" t="s">
        <v>13</v>
      </c>
      <c r="B61" s="96" t="s">
        <v>14</v>
      </c>
      <c r="C61" s="85" t="s">
        <v>102</v>
      </c>
      <c r="D61" s="96" t="s">
        <v>103</v>
      </c>
      <c r="E61" s="102"/>
      <c r="F61" s="91"/>
      <c r="G61" s="57">
        <f t="shared" si="5"/>
        <v>0</v>
      </c>
      <c r="H61" s="59">
        <v>0</v>
      </c>
      <c r="I61" s="63">
        <v>0</v>
      </c>
      <c r="J61" s="59">
        <v>0</v>
      </c>
      <c r="K61" s="63">
        <v>0</v>
      </c>
    </row>
    <row r="62" spans="1:11" ht="24" x14ac:dyDescent="0.25">
      <c r="A62" s="80" t="s">
        <v>13</v>
      </c>
      <c r="B62" s="96" t="s">
        <v>14</v>
      </c>
      <c r="C62" s="85" t="s">
        <v>104</v>
      </c>
      <c r="D62" s="96" t="s">
        <v>105</v>
      </c>
      <c r="E62" s="102"/>
      <c r="F62" s="91"/>
      <c r="G62" s="57">
        <f t="shared" si="5"/>
        <v>0</v>
      </c>
      <c r="H62" s="59">
        <v>0</v>
      </c>
      <c r="I62" s="63">
        <v>0</v>
      </c>
      <c r="J62" s="59">
        <v>0</v>
      </c>
      <c r="K62" s="63">
        <v>0</v>
      </c>
    </row>
    <row r="63" spans="1:11" ht="36" x14ac:dyDescent="0.25">
      <c r="A63" s="80" t="s">
        <v>13</v>
      </c>
      <c r="B63" s="96" t="s">
        <v>14</v>
      </c>
      <c r="C63" s="85" t="s">
        <v>106</v>
      </c>
      <c r="D63" s="96" t="s">
        <v>107</v>
      </c>
      <c r="E63" s="102"/>
      <c r="F63" s="91"/>
      <c r="G63" s="57">
        <f t="shared" si="5"/>
        <v>0</v>
      </c>
      <c r="H63" s="59">
        <v>0</v>
      </c>
      <c r="I63" s="63">
        <v>0</v>
      </c>
      <c r="J63" s="59">
        <v>0</v>
      </c>
      <c r="K63" s="63">
        <v>0</v>
      </c>
    </row>
    <row r="64" spans="1:11" x14ac:dyDescent="0.25">
      <c r="A64" s="80" t="s">
        <v>13</v>
      </c>
      <c r="B64" s="96" t="s">
        <v>14</v>
      </c>
      <c r="C64" s="85">
        <v>405000</v>
      </c>
      <c r="D64" s="96" t="s">
        <v>108</v>
      </c>
      <c r="E64" s="102"/>
      <c r="F64" s="91"/>
      <c r="G64" s="57">
        <f t="shared" si="5"/>
        <v>22097.96</v>
      </c>
      <c r="H64" s="59">
        <v>22097.96</v>
      </c>
      <c r="I64" s="63">
        <v>0</v>
      </c>
      <c r="J64" s="59">
        <v>0</v>
      </c>
      <c r="K64" s="63">
        <v>0</v>
      </c>
    </row>
    <row r="65" spans="1:11" ht="48" x14ac:dyDescent="0.25">
      <c r="A65" s="80" t="s">
        <v>13</v>
      </c>
      <c r="B65" s="96" t="s">
        <v>14</v>
      </c>
      <c r="C65" s="85" t="s">
        <v>109</v>
      </c>
      <c r="D65" s="96" t="s">
        <v>110</v>
      </c>
      <c r="E65" s="102"/>
      <c r="F65" s="91"/>
      <c r="G65" s="57">
        <f t="shared" si="5"/>
        <v>0</v>
      </c>
      <c r="H65" s="59">
        <v>0</v>
      </c>
      <c r="I65" s="63">
        <v>0</v>
      </c>
      <c r="J65" s="59">
        <v>0</v>
      </c>
      <c r="K65" s="63">
        <v>0</v>
      </c>
    </row>
    <row r="66" spans="1:11" ht="24" x14ac:dyDescent="0.25">
      <c r="A66" s="80" t="s">
        <v>13</v>
      </c>
      <c r="B66" s="96" t="s">
        <v>14</v>
      </c>
      <c r="C66" s="85" t="s">
        <v>111</v>
      </c>
      <c r="D66" s="96" t="s">
        <v>112</v>
      </c>
      <c r="E66" s="102"/>
      <c r="F66" s="91"/>
      <c r="G66" s="57">
        <f t="shared" si="5"/>
        <v>0</v>
      </c>
      <c r="H66" s="59">
        <v>0</v>
      </c>
      <c r="I66" s="63">
        <v>0</v>
      </c>
      <c r="J66" s="59">
        <v>0</v>
      </c>
      <c r="K66" s="63">
        <v>0</v>
      </c>
    </row>
    <row r="67" spans="1:11" ht="24" x14ac:dyDescent="0.25">
      <c r="A67" s="80" t="s">
        <v>13</v>
      </c>
      <c r="B67" s="96" t="s">
        <v>14</v>
      </c>
      <c r="C67" s="85" t="s">
        <v>113</v>
      </c>
      <c r="D67" s="96" t="s">
        <v>114</v>
      </c>
      <c r="E67" s="102"/>
      <c r="F67" s="91"/>
      <c r="G67" s="57">
        <f t="shared" si="5"/>
        <v>315</v>
      </c>
      <c r="H67" s="59">
        <v>80</v>
      </c>
      <c r="I67" s="63">
        <v>80</v>
      </c>
      <c r="J67" s="59">
        <v>80</v>
      </c>
      <c r="K67" s="63">
        <v>75</v>
      </c>
    </row>
    <row r="68" spans="1:11" ht="26.25" customHeight="1" x14ac:dyDescent="0.25">
      <c r="A68" s="80" t="s">
        <v>13</v>
      </c>
      <c r="B68" s="96" t="s">
        <v>14</v>
      </c>
      <c r="C68" s="85" t="s">
        <v>115</v>
      </c>
      <c r="D68" s="96" t="s">
        <v>116</v>
      </c>
      <c r="E68" s="102"/>
      <c r="F68" s="91"/>
      <c r="G68" s="57">
        <f t="shared" si="5"/>
        <v>14135</v>
      </c>
      <c r="H68" s="59">
        <v>3533.75</v>
      </c>
      <c r="I68" s="63">
        <v>3533.75</v>
      </c>
      <c r="J68" s="59">
        <v>3533.75</v>
      </c>
      <c r="K68" s="63">
        <v>3533.75</v>
      </c>
    </row>
    <row r="69" spans="1:11" ht="48" x14ac:dyDescent="0.25">
      <c r="A69" s="80" t="s">
        <v>13</v>
      </c>
      <c r="B69" s="96" t="s">
        <v>14</v>
      </c>
      <c r="C69" s="85" t="s">
        <v>117</v>
      </c>
      <c r="D69" s="96" t="s">
        <v>118</v>
      </c>
      <c r="E69" s="102"/>
      <c r="F69" s="91"/>
      <c r="G69" s="57">
        <f t="shared" si="5"/>
        <v>0</v>
      </c>
      <c r="H69" s="59">
        <v>0</v>
      </c>
      <c r="I69" s="63">
        <v>0</v>
      </c>
      <c r="J69" s="59">
        <v>0</v>
      </c>
      <c r="K69" s="63">
        <v>0</v>
      </c>
    </row>
    <row r="70" spans="1:11" ht="30.75" customHeight="1" x14ac:dyDescent="0.25">
      <c r="A70" s="80" t="s">
        <v>13</v>
      </c>
      <c r="B70" s="96" t="s">
        <v>14</v>
      </c>
      <c r="C70" s="85">
        <v>428700</v>
      </c>
      <c r="D70" s="96" t="s">
        <v>119</v>
      </c>
      <c r="E70" s="102"/>
      <c r="F70" s="91"/>
      <c r="G70" s="57">
        <f t="shared" si="5"/>
        <v>14910</v>
      </c>
      <c r="H70" s="59">
        <v>12000</v>
      </c>
      <c r="I70" s="63">
        <v>2910</v>
      </c>
      <c r="J70" s="59">
        <v>0</v>
      </c>
      <c r="K70" s="63">
        <v>0</v>
      </c>
    </row>
    <row r="71" spans="1:11" x14ac:dyDescent="0.25">
      <c r="A71" s="80" t="s">
        <v>13</v>
      </c>
      <c r="B71" s="96" t="s">
        <v>14</v>
      </c>
      <c r="C71" s="85" t="s">
        <v>120</v>
      </c>
      <c r="D71" s="96" t="s">
        <v>121</v>
      </c>
      <c r="E71" s="102"/>
      <c r="F71" s="91"/>
      <c r="G71" s="57">
        <f t="shared" si="5"/>
        <v>140737</v>
      </c>
      <c r="H71" s="59">
        <v>2000</v>
      </c>
      <c r="I71" s="63">
        <v>35732.870000000003</v>
      </c>
      <c r="J71" s="59">
        <v>52888.37</v>
      </c>
      <c r="K71" s="63">
        <v>50115.76</v>
      </c>
    </row>
    <row r="72" spans="1:11" x14ac:dyDescent="0.25">
      <c r="A72" s="80" t="s">
        <v>13</v>
      </c>
      <c r="B72" s="96" t="s">
        <v>14</v>
      </c>
      <c r="C72" s="85" t="s">
        <v>122</v>
      </c>
      <c r="D72" s="96" t="s">
        <v>123</v>
      </c>
      <c r="E72" s="102"/>
      <c r="F72" s="91"/>
      <c r="G72" s="57">
        <f t="shared" si="5"/>
        <v>304</v>
      </c>
      <c r="H72" s="59">
        <v>76</v>
      </c>
      <c r="I72" s="63">
        <v>76</v>
      </c>
      <c r="J72" s="59">
        <v>76</v>
      </c>
      <c r="K72" s="63">
        <v>76</v>
      </c>
    </row>
    <row r="73" spans="1:11" x14ac:dyDescent="0.25">
      <c r="A73" s="80" t="s">
        <v>13</v>
      </c>
      <c r="B73" s="96" t="s">
        <v>14</v>
      </c>
      <c r="C73" s="85" t="s">
        <v>124</v>
      </c>
      <c r="D73" s="96" t="s">
        <v>125</v>
      </c>
      <c r="E73" s="102"/>
      <c r="F73" s="91"/>
      <c r="G73" s="57">
        <f t="shared" si="5"/>
        <v>26701</v>
      </c>
      <c r="H73" s="59">
        <v>1139.47</v>
      </c>
      <c r="I73" s="63">
        <v>6535.53</v>
      </c>
      <c r="J73" s="59">
        <v>9512.5</v>
      </c>
      <c r="K73" s="63">
        <v>9513.5</v>
      </c>
    </row>
    <row r="74" spans="1:11" x14ac:dyDescent="0.25">
      <c r="A74" s="80" t="s">
        <v>13</v>
      </c>
      <c r="B74" s="96" t="s">
        <v>14</v>
      </c>
      <c r="C74" s="85" t="s">
        <v>126</v>
      </c>
      <c r="D74" s="96" t="s">
        <v>127</v>
      </c>
      <c r="E74" s="102"/>
      <c r="F74" s="91"/>
      <c r="G74" s="57">
        <f t="shared" si="5"/>
        <v>25506</v>
      </c>
      <c r="H74" s="59">
        <v>1000</v>
      </c>
      <c r="I74" s="63">
        <v>6380</v>
      </c>
      <c r="J74" s="59">
        <v>9070</v>
      </c>
      <c r="K74" s="63">
        <v>9056</v>
      </c>
    </row>
    <row r="75" spans="1:11" x14ac:dyDescent="0.25">
      <c r="A75" s="80" t="s">
        <v>13</v>
      </c>
      <c r="B75" s="96" t="s">
        <v>14</v>
      </c>
      <c r="C75" s="85" t="s">
        <v>128</v>
      </c>
      <c r="D75" s="96" t="s">
        <v>123</v>
      </c>
      <c r="E75" s="102"/>
      <c r="F75" s="91"/>
      <c r="G75" s="57">
        <f t="shared" si="5"/>
        <v>271</v>
      </c>
      <c r="H75" s="59">
        <v>68</v>
      </c>
      <c r="I75" s="63">
        <v>68</v>
      </c>
      <c r="J75" s="59">
        <v>68</v>
      </c>
      <c r="K75" s="63">
        <v>67</v>
      </c>
    </row>
    <row r="76" spans="1:11" x14ac:dyDescent="0.25">
      <c r="A76" s="80" t="s">
        <v>13</v>
      </c>
      <c r="B76" s="96" t="s">
        <v>14</v>
      </c>
      <c r="C76" s="85" t="s">
        <v>129</v>
      </c>
      <c r="D76" s="96" t="s">
        <v>125</v>
      </c>
      <c r="E76" s="102"/>
      <c r="F76" s="91"/>
      <c r="G76" s="57">
        <f t="shared" ref="G76:G107" si="6">H76+I76+J76+K76</f>
        <v>4720</v>
      </c>
      <c r="H76" s="59">
        <v>1180</v>
      </c>
      <c r="I76" s="63">
        <v>1180</v>
      </c>
      <c r="J76" s="59">
        <v>1180</v>
      </c>
      <c r="K76" s="63">
        <v>1180</v>
      </c>
    </row>
    <row r="77" spans="1:11" ht="24" x14ac:dyDescent="0.25">
      <c r="A77" s="80" t="s">
        <v>13</v>
      </c>
      <c r="B77" s="96" t="s">
        <v>14</v>
      </c>
      <c r="C77" s="85" t="s">
        <v>130</v>
      </c>
      <c r="D77" s="96" t="s">
        <v>131</v>
      </c>
      <c r="E77" s="102"/>
      <c r="F77" s="91"/>
      <c r="G77" s="57">
        <f t="shared" si="6"/>
        <v>0</v>
      </c>
      <c r="H77" s="59">
        <v>0</v>
      </c>
      <c r="I77" s="63">
        <v>0</v>
      </c>
      <c r="J77" s="59">
        <v>0</v>
      </c>
      <c r="K77" s="63">
        <v>0</v>
      </c>
    </row>
    <row r="78" spans="1:11" ht="36" x14ac:dyDescent="0.25">
      <c r="A78" s="80" t="s">
        <v>13</v>
      </c>
      <c r="B78" s="96" t="s">
        <v>14</v>
      </c>
      <c r="C78" s="85" t="s">
        <v>132</v>
      </c>
      <c r="D78" s="96" t="s">
        <v>133</v>
      </c>
      <c r="E78" s="102"/>
      <c r="F78" s="91"/>
      <c r="G78" s="57">
        <f t="shared" si="6"/>
        <v>0</v>
      </c>
      <c r="H78" s="59">
        <v>0</v>
      </c>
      <c r="I78" s="63">
        <v>0</v>
      </c>
      <c r="J78" s="59">
        <v>0</v>
      </c>
      <c r="K78" s="63">
        <v>0</v>
      </c>
    </row>
    <row r="79" spans="1:11" ht="36" x14ac:dyDescent="0.25">
      <c r="A79" s="80" t="s">
        <v>13</v>
      </c>
      <c r="B79" s="96" t="s">
        <v>14</v>
      </c>
      <c r="C79" s="85" t="s">
        <v>134</v>
      </c>
      <c r="D79" s="96" t="s">
        <v>135</v>
      </c>
      <c r="E79" s="102"/>
      <c r="F79" s="91"/>
      <c r="G79" s="57">
        <f t="shared" si="6"/>
        <v>2000</v>
      </c>
      <c r="H79" s="59">
        <v>0</v>
      </c>
      <c r="I79" s="63">
        <v>500</v>
      </c>
      <c r="J79" s="59">
        <v>1000</v>
      </c>
      <c r="K79" s="63">
        <v>500</v>
      </c>
    </row>
    <row r="80" spans="1:11" ht="17.25" customHeight="1" x14ac:dyDescent="0.25">
      <c r="A80" s="80" t="s">
        <v>13</v>
      </c>
      <c r="B80" s="96" t="s">
        <v>14</v>
      </c>
      <c r="C80" s="85">
        <v>451601</v>
      </c>
      <c r="D80" s="96" t="s">
        <v>136</v>
      </c>
      <c r="E80" s="102"/>
      <c r="F80" s="91"/>
      <c r="G80" s="57">
        <f t="shared" si="6"/>
        <v>169</v>
      </c>
      <c r="H80" s="59">
        <v>43</v>
      </c>
      <c r="I80" s="63">
        <v>43</v>
      </c>
      <c r="J80" s="59">
        <v>43</v>
      </c>
      <c r="K80" s="63">
        <v>40</v>
      </c>
    </row>
    <row r="81" spans="1:11" ht="36.75" customHeight="1" x14ac:dyDescent="0.25">
      <c r="A81" s="80" t="s">
        <v>13</v>
      </c>
      <c r="B81" s="96" t="s">
        <v>14</v>
      </c>
      <c r="C81" s="85" t="s">
        <v>137</v>
      </c>
      <c r="D81" s="96" t="s">
        <v>138</v>
      </c>
      <c r="E81" s="102"/>
      <c r="F81" s="91"/>
      <c r="G81" s="57">
        <f t="shared" si="6"/>
        <v>0</v>
      </c>
      <c r="H81" s="59">
        <v>0</v>
      </c>
      <c r="I81" s="63">
        <v>0</v>
      </c>
      <c r="J81" s="59">
        <v>0</v>
      </c>
      <c r="K81" s="63">
        <v>0</v>
      </c>
    </row>
    <row r="82" spans="1:11" ht="24" x14ac:dyDescent="0.25">
      <c r="A82" s="80" t="s">
        <v>13</v>
      </c>
      <c r="B82" s="96" t="s">
        <v>14</v>
      </c>
      <c r="C82" s="85" t="s">
        <v>139</v>
      </c>
      <c r="D82" s="96" t="s">
        <v>140</v>
      </c>
      <c r="E82" s="102"/>
      <c r="F82" s="91"/>
      <c r="G82" s="57">
        <f t="shared" si="6"/>
        <v>0</v>
      </c>
      <c r="H82" s="59">
        <v>0</v>
      </c>
      <c r="I82" s="63">
        <v>0</v>
      </c>
      <c r="J82" s="59">
        <v>0</v>
      </c>
      <c r="K82" s="63">
        <v>0</v>
      </c>
    </row>
    <row r="83" spans="1:11" ht="24" x14ac:dyDescent="0.25">
      <c r="A83" s="80" t="s">
        <v>13</v>
      </c>
      <c r="B83" s="96" t="s">
        <v>14</v>
      </c>
      <c r="C83" s="85" t="s">
        <v>141</v>
      </c>
      <c r="D83" s="96" t="s">
        <v>142</v>
      </c>
      <c r="E83" s="102"/>
      <c r="F83" s="91"/>
      <c r="G83" s="57">
        <f t="shared" si="6"/>
        <v>4379.3099999999995</v>
      </c>
      <c r="H83" s="59">
        <v>0</v>
      </c>
      <c r="I83" s="63">
        <v>1095</v>
      </c>
      <c r="J83" s="59">
        <v>2190</v>
      </c>
      <c r="K83" s="63">
        <v>1094.31</v>
      </c>
    </row>
    <row r="84" spans="1:11" x14ac:dyDescent="0.25">
      <c r="A84" s="80" t="s">
        <v>13</v>
      </c>
      <c r="B84" s="96" t="s">
        <v>14</v>
      </c>
      <c r="C84" s="85" t="s">
        <v>143</v>
      </c>
      <c r="D84" s="96" t="s">
        <v>144</v>
      </c>
      <c r="E84" s="102"/>
      <c r="F84" s="91"/>
      <c r="G84" s="57">
        <f t="shared" si="6"/>
        <v>0</v>
      </c>
      <c r="H84" s="59">
        <v>0</v>
      </c>
      <c r="I84" s="63">
        <v>0</v>
      </c>
      <c r="J84" s="59">
        <v>0</v>
      </c>
      <c r="K84" s="63">
        <v>0</v>
      </c>
    </row>
    <row r="85" spans="1:11" ht="24" x14ac:dyDescent="0.25">
      <c r="A85" s="80" t="s">
        <v>13</v>
      </c>
      <c r="B85" s="96" t="s">
        <v>14</v>
      </c>
      <c r="C85" s="85" t="s">
        <v>145</v>
      </c>
      <c r="D85" s="96" t="s">
        <v>140</v>
      </c>
      <c r="E85" s="102"/>
      <c r="F85" s="91"/>
      <c r="G85" s="57">
        <f t="shared" si="6"/>
        <v>0</v>
      </c>
      <c r="H85" s="59">
        <v>0</v>
      </c>
      <c r="I85" s="63">
        <v>0</v>
      </c>
      <c r="J85" s="59">
        <v>0</v>
      </c>
      <c r="K85" s="63">
        <v>0</v>
      </c>
    </row>
    <row r="86" spans="1:11" ht="24" x14ac:dyDescent="0.25">
      <c r="A86" s="80" t="s">
        <v>13</v>
      </c>
      <c r="B86" s="96" t="s">
        <v>14</v>
      </c>
      <c r="C86" s="85" t="s">
        <v>146</v>
      </c>
      <c r="D86" s="96" t="s">
        <v>142</v>
      </c>
      <c r="E86" s="102"/>
      <c r="F86" s="91"/>
      <c r="G86" s="57">
        <f t="shared" si="6"/>
        <v>0</v>
      </c>
      <c r="H86" s="59">
        <v>0</v>
      </c>
      <c r="I86" s="63">
        <v>0</v>
      </c>
      <c r="J86" s="59">
        <v>0</v>
      </c>
      <c r="K86" s="63">
        <v>0</v>
      </c>
    </row>
    <row r="87" spans="1:11" x14ac:dyDescent="0.25">
      <c r="A87" s="80" t="s">
        <v>13</v>
      </c>
      <c r="B87" s="96" t="s">
        <v>14</v>
      </c>
      <c r="C87" s="85" t="s">
        <v>147</v>
      </c>
      <c r="D87" s="96" t="s">
        <v>144</v>
      </c>
      <c r="E87" s="102"/>
      <c r="F87" s="91"/>
      <c r="G87" s="57">
        <f t="shared" si="6"/>
        <v>0</v>
      </c>
      <c r="H87" s="59">
        <v>0</v>
      </c>
      <c r="I87" s="63">
        <v>0</v>
      </c>
      <c r="J87" s="59">
        <v>0</v>
      </c>
      <c r="K87" s="63">
        <v>0</v>
      </c>
    </row>
    <row r="88" spans="1:11" ht="24.75" thickBot="1" x14ac:dyDescent="0.3">
      <c r="A88" s="81" t="s">
        <v>13</v>
      </c>
      <c r="B88" s="104" t="s">
        <v>14</v>
      </c>
      <c r="C88" s="87" t="s">
        <v>148</v>
      </c>
      <c r="D88" s="104" t="s">
        <v>142</v>
      </c>
      <c r="E88" s="105"/>
      <c r="F88" s="92"/>
      <c r="G88" s="68">
        <f t="shared" si="6"/>
        <v>0</v>
      </c>
      <c r="H88" s="61">
        <v>0</v>
      </c>
      <c r="I88" s="64">
        <v>0</v>
      </c>
      <c r="J88" s="61">
        <v>0</v>
      </c>
      <c r="K88" s="64">
        <v>0</v>
      </c>
    </row>
    <row r="89" spans="1:11" ht="15.75" thickBot="1" x14ac:dyDescent="0.3">
      <c r="A89" s="108" t="s">
        <v>13</v>
      </c>
      <c r="B89" s="109" t="s">
        <v>149</v>
      </c>
      <c r="C89" s="110" t="s">
        <v>150</v>
      </c>
      <c r="D89" s="109" t="s">
        <v>151</v>
      </c>
      <c r="E89" s="111"/>
      <c r="F89" s="112"/>
      <c r="G89" s="74">
        <f t="shared" si="6"/>
        <v>23661</v>
      </c>
      <c r="H89" s="113">
        <v>8000</v>
      </c>
      <c r="I89" s="62">
        <v>7078</v>
      </c>
      <c r="J89" s="113">
        <v>8583</v>
      </c>
      <c r="K89" s="62">
        <v>0</v>
      </c>
    </row>
    <row r="90" spans="1:11" ht="24" customHeight="1" x14ac:dyDescent="0.25">
      <c r="A90" s="79" t="s">
        <v>13</v>
      </c>
      <c r="B90" s="106" t="s">
        <v>152</v>
      </c>
      <c r="C90" s="107">
        <v>300530</v>
      </c>
      <c r="D90" s="95" t="s">
        <v>62</v>
      </c>
      <c r="E90" s="101"/>
      <c r="F90" s="90"/>
      <c r="G90" s="72">
        <f t="shared" si="6"/>
        <v>1204.82</v>
      </c>
      <c r="H90" s="73">
        <v>448.12</v>
      </c>
      <c r="I90" s="65">
        <v>398</v>
      </c>
      <c r="J90" s="73">
        <v>212.7</v>
      </c>
      <c r="K90" s="65">
        <v>146</v>
      </c>
    </row>
    <row r="91" spans="1:11" ht="15" customHeight="1" x14ac:dyDescent="0.25">
      <c r="A91" s="80" t="s">
        <v>13</v>
      </c>
      <c r="B91" s="96" t="s">
        <v>152</v>
      </c>
      <c r="C91" s="86" t="s">
        <v>153</v>
      </c>
      <c r="D91" s="96" t="s">
        <v>154</v>
      </c>
      <c r="E91" s="102"/>
      <c r="F91" s="91"/>
      <c r="G91" s="57">
        <f t="shared" si="6"/>
        <v>1030</v>
      </c>
      <c r="H91" s="59">
        <v>353</v>
      </c>
      <c r="I91" s="63">
        <v>467.5</v>
      </c>
      <c r="J91" s="59">
        <v>117.5</v>
      </c>
      <c r="K91" s="63">
        <v>92</v>
      </c>
    </row>
    <row r="92" spans="1:11" ht="15" customHeight="1" x14ac:dyDescent="0.25">
      <c r="A92" s="80" t="s">
        <v>13</v>
      </c>
      <c r="B92" s="96" t="s">
        <v>152</v>
      </c>
      <c r="C92" s="85">
        <v>330800</v>
      </c>
      <c r="D92" s="96" t="s">
        <v>68</v>
      </c>
      <c r="E92" s="102"/>
      <c r="F92" s="91"/>
      <c r="G92" s="57">
        <f t="shared" si="6"/>
        <v>5</v>
      </c>
      <c r="H92" s="59">
        <v>5</v>
      </c>
      <c r="I92" s="63">
        <v>0</v>
      </c>
      <c r="J92" s="59">
        <v>0</v>
      </c>
      <c r="K92" s="63">
        <v>0</v>
      </c>
    </row>
    <row r="93" spans="1:11" ht="24" customHeight="1" x14ac:dyDescent="0.25">
      <c r="A93" s="80" t="s">
        <v>13</v>
      </c>
      <c r="B93" s="96" t="s">
        <v>152</v>
      </c>
      <c r="C93" s="85" t="s">
        <v>155</v>
      </c>
      <c r="D93" s="96" t="s">
        <v>156</v>
      </c>
      <c r="E93" s="102"/>
      <c r="F93" s="91"/>
      <c r="G93" s="57">
        <f t="shared" si="6"/>
        <v>2528.96</v>
      </c>
      <c r="H93" s="59">
        <v>702</v>
      </c>
      <c r="I93" s="63">
        <v>765</v>
      </c>
      <c r="J93" s="59">
        <v>409</v>
      </c>
      <c r="K93" s="63">
        <v>652.96</v>
      </c>
    </row>
    <row r="94" spans="1:11" ht="24" x14ac:dyDescent="0.25">
      <c r="A94" s="80" t="s">
        <v>13</v>
      </c>
      <c r="B94" s="96" t="s">
        <v>152</v>
      </c>
      <c r="C94" s="85" t="s">
        <v>157</v>
      </c>
      <c r="D94" s="96" t="s">
        <v>158</v>
      </c>
      <c r="E94" s="102"/>
      <c r="F94" s="91"/>
      <c r="G94" s="57">
        <f t="shared" si="6"/>
        <v>425</v>
      </c>
      <c r="H94" s="59">
        <v>120</v>
      </c>
      <c r="I94" s="63">
        <v>115</v>
      </c>
      <c r="J94" s="59">
        <v>100</v>
      </c>
      <c r="K94" s="63">
        <v>90</v>
      </c>
    </row>
    <row r="95" spans="1:11" ht="24" customHeight="1" x14ac:dyDescent="0.25">
      <c r="A95" s="80" t="s">
        <v>13</v>
      </c>
      <c r="B95" s="96" t="s">
        <v>152</v>
      </c>
      <c r="C95" s="85" t="s">
        <v>159</v>
      </c>
      <c r="D95" s="96" t="s">
        <v>77</v>
      </c>
      <c r="E95" s="102"/>
      <c r="F95" s="91"/>
      <c r="G95" s="57">
        <f t="shared" si="6"/>
        <v>12</v>
      </c>
      <c r="H95" s="59">
        <v>5</v>
      </c>
      <c r="I95" s="63">
        <v>3</v>
      </c>
      <c r="J95" s="59">
        <v>2</v>
      </c>
      <c r="K95" s="63">
        <v>2</v>
      </c>
    </row>
    <row r="96" spans="1:11" ht="15" customHeight="1" x14ac:dyDescent="0.25">
      <c r="A96" s="80" t="s">
        <v>13</v>
      </c>
      <c r="B96" s="96" t="s">
        <v>152</v>
      </c>
      <c r="C96" s="85" t="s">
        <v>160</v>
      </c>
      <c r="D96" s="96" t="s">
        <v>161</v>
      </c>
      <c r="E96" s="102"/>
      <c r="F96" s="91"/>
      <c r="G96" s="57">
        <f t="shared" si="6"/>
        <v>0</v>
      </c>
      <c r="H96" s="59">
        <v>0</v>
      </c>
      <c r="I96" s="63">
        <v>0</v>
      </c>
      <c r="J96" s="59">
        <v>0</v>
      </c>
      <c r="K96" s="63">
        <v>0</v>
      </c>
    </row>
    <row r="97" spans="1:11" ht="15" customHeight="1" x14ac:dyDescent="0.25">
      <c r="A97" s="80" t="s">
        <v>13</v>
      </c>
      <c r="B97" s="96" t="s">
        <v>152</v>
      </c>
      <c r="C97" s="85" t="s">
        <v>92</v>
      </c>
      <c r="D97" s="96" t="s">
        <v>93</v>
      </c>
      <c r="E97" s="102"/>
      <c r="F97" s="91"/>
      <c r="G97" s="57">
        <f t="shared" si="6"/>
        <v>8016.4</v>
      </c>
      <c r="H97" s="59">
        <v>2322.86</v>
      </c>
      <c r="I97" s="63">
        <v>2410.77</v>
      </c>
      <c r="J97" s="59">
        <v>1307</v>
      </c>
      <c r="K97" s="63">
        <v>1975.77</v>
      </c>
    </row>
    <row r="98" spans="1:11" ht="15" customHeight="1" x14ac:dyDescent="0.25">
      <c r="A98" s="80" t="s">
        <v>13</v>
      </c>
      <c r="B98" s="96" t="s">
        <v>152</v>
      </c>
      <c r="C98" s="85" t="s">
        <v>94</v>
      </c>
      <c r="D98" s="96" t="s">
        <v>95</v>
      </c>
      <c r="E98" s="102"/>
      <c r="F98" s="91"/>
      <c r="G98" s="57">
        <f t="shared" si="6"/>
        <v>28.5</v>
      </c>
      <c r="H98" s="59">
        <v>28.5</v>
      </c>
      <c r="I98" s="63">
        <v>0</v>
      </c>
      <c r="J98" s="59">
        <v>0</v>
      </c>
      <c r="K98" s="63">
        <v>0</v>
      </c>
    </row>
    <row r="99" spans="1:11" ht="24" x14ac:dyDescent="0.25">
      <c r="A99" s="80" t="s">
        <v>13</v>
      </c>
      <c r="B99" s="96" t="s">
        <v>152</v>
      </c>
      <c r="C99" s="85" t="s">
        <v>96</v>
      </c>
      <c r="D99" s="96" t="s">
        <v>97</v>
      </c>
      <c r="E99" s="102"/>
      <c r="F99" s="91"/>
      <c r="G99" s="57">
        <f t="shared" si="6"/>
        <v>-101</v>
      </c>
      <c r="H99" s="59">
        <v>-52</v>
      </c>
      <c r="I99" s="63">
        <v>-8</v>
      </c>
      <c r="J99" s="59">
        <v>-41</v>
      </c>
      <c r="K99" s="63">
        <v>0</v>
      </c>
    </row>
    <row r="100" spans="1:11" ht="24" x14ac:dyDescent="0.25">
      <c r="A100" s="80" t="s">
        <v>13</v>
      </c>
      <c r="B100" s="96" t="s">
        <v>152</v>
      </c>
      <c r="C100" s="85" t="s">
        <v>98</v>
      </c>
      <c r="D100" s="96" t="s">
        <v>99</v>
      </c>
      <c r="E100" s="102"/>
      <c r="F100" s="91"/>
      <c r="G100" s="57">
        <f t="shared" si="6"/>
        <v>101</v>
      </c>
      <c r="H100" s="59">
        <v>52</v>
      </c>
      <c r="I100" s="63">
        <v>8</v>
      </c>
      <c r="J100" s="59">
        <v>41</v>
      </c>
      <c r="K100" s="63">
        <v>0</v>
      </c>
    </row>
    <row r="101" spans="1:11" ht="24.75" thickBot="1" x14ac:dyDescent="0.3">
      <c r="A101" s="81" t="s">
        <v>13</v>
      </c>
      <c r="B101" s="104" t="s">
        <v>152</v>
      </c>
      <c r="C101" s="87">
        <v>430900</v>
      </c>
      <c r="D101" s="104" t="s">
        <v>162</v>
      </c>
      <c r="E101" s="105"/>
      <c r="F101" s="92"/>
      <c r="G101" s="68">
        <f t="shared" si="6"/>
        <v>100</v>
      </c>
      <c r="H101" s="61">
        <v>50</v>
      </c>
      <c r="I101" s="64">
        <v>0</v>
      </c>
      <c r="J101" s="61">
        <v>38</v>
      </c>
      <c r="K101" s="64">
        <v>12</v>
      </c>
    </row>
    <row r="102" spans="1:11" ht="24" x14ac:dyDescent="0.25">
      <c r="A102" s="114" t="s">
        <v>13</v>
      </c>
      <c r="B102" s="115" t="s">
        <v>163</v>
      </c>
      <c r="C102" s="116" t="s">
        <v>61</v>
      </c>
      <c r="D102" s="115" t="s">
        <v>62</v>
      </c>
      <c r="E102" s="117"/>
      <c r="F102" s="118"/>
      <c r="G102" s="56">
        <f t="shared" si="6"/>
        <v>15</v>
      </c>
      <c r="H102" s="119">
        <v>4</v>
      </c>
      <c r="I102" s="120">
        <v>4</v>
      </c>
      <c r="J102" s="119">
        <v>4</v>
      </c>
      <c r="K102" s="120">
        <v>3</v>
      </c>
    </row>
    <row r="103" spans="1:11" ht="15" customHeight="1" x14ac:dyDescent="0.25">
      <c r="A103" s="80" t="s">
        <v>13</v>
      </c>
      <c r="B103" s="96" t="s">
        <v>163</v>
      </c>
      <c r="C103" s="86" t="s">
        <v>67</v>
      </c>
      <c r="D103" s="96" t="s">
        <v>68</v>
      </c>
      <c r="E103" s="102"/>
      <c r="F103" s="91"/>
      <c r="G103" s="57">
        <f t="shared" si="6"/>
        <v>1092</v>
      </c>
      <c r="H103" s="59">
        <v>400</v>
      </c>
      <c r="I103" s="63">
        <v>300</v>
      </c>
      <c r="J103" s="59">
        <v>300</v>
      </c>
      <c r="K103" s="63">
        <v>92</v>
      </c>
    </row>
    <row r="104" spans="1:11" ht="24" x14ac:dyDescent="0.25">
      <c r="A104" s="80" t="s">
        <v>13</v>
      </c>
      <c r="B104" s="96" t="s">
        <v>163</v>
      </c>
      <c r="C104" s="85" t="s">
        <v>164</v>
      </c>
      <c r="D104" s="96" t="s">
        <v>165</v>
      </c>
      <c r="E104" s="102"/>
      <c r="F104" s="91"/>
      <c r="G104" s="57">
        <f t="shared" si="6"/>
        <v>165552</v>
      </c>
      <c r="H104" s="59">
        <v>57871</v>
      </c>
      <c r="I104" s="63">
        <v>48750</v>
      </c>
      <c r="J104" s="59">
        <v>34750</v>
      </c>
      <c r="K104" s="63">
        <v>24181</v>
      </c>
    </row>
    <row r="105" spans="1:11" ht="36" x14ac:dyDescent="0.25">
      <c r="A105" s="80" t="s">
        <v>13</v>
      </c>
      <c r="B105" s="96" t="s">
        <v>163</v>
      </c>
      <c r="C105" s="85" t="s">
        <v>166</v>
      </c>
      <c r="D105" s="96" t="s">
        <v>167</v>
      </c>
      <c r="E105" s="102"/>
      <c r="F105" s="91"/>
      <c r="G105" s="57">
        <f t="shared" si="6"/>
        <v>3500</v>
      </c>
      <c r="H105" s="59">
        <v>949</v>
      </c>
      <c r="I105" s="63">
        <v>918</v>
      </c>
      <c r="J105" s="59">
        <v>845</v>
      </c>
      <c r="K105" s="63">
        <v>788</v>
      </c>
    </row>
    <row r="106" spans="1:11" x14ac:dyDescent="0.25">
      <c r="A106" s="80" t="s">
        <v>13</v>
      </c>
      <c r="B106" s="96" t="s">
        <v>163</v>
      </c>
      <c r="C106" s="85" t="s">
        <v>159</v>
      </c>
      <c r="D106" s="96" t="s">
        <v>77</v>
      </c>
      <c r="E106" s="102"/>
      <c r="F106" s="91"/>
      <c r="G106" s="57">
        <f t="shared" si="6"/>
        <v>465</v>
      </c>
      <c r="H106" s="59">
        <v>131</v>
      </c>
      <c r="I106" s="63">
        <v>141</v>
      </c>
      <c r="J106" s="59">
        <v>126</v>
      </c>
      <c r="K106" s="63">
        <v>67</v>
      </c>
    </row>
    <row r="107" spans="1:11" ht="15" customHeight="1" x14ac:dyDescent="0.25">
      <c r="A107" s="80" t="s">
        <v>13</v>
      </c>
      <c r="B107" s="96" t="s">
        <v>163</v>
      </c>
      <c r="C107" s="85" t="s">
        <v>94</v>
      </c>
      <c r="D107" s="96" t="s">
        <v>95</v>
      </c>
      <c r="E107" s="102"/>
      <c r="F107" s="91"/>
      <c r="G107" s="57">
        <f t="shared" si="6"/>
        <v>150</v>
      </c>
      <c r="H107" s="59">
        <v>150</v>
      </c>
      <c r="I107" s="63">
        <v>0</v>
      </c>
      <c r="J107" s="59">
        <v>0</v>
      </c>
      <c r="K107" s="63">
        <v>0</v>
      </c>
    </row>
    <row r="108" spans="1:11" ht="24" x14ac:dyDescent="0.25">
      <c r="A108" s="80" t="s">
        <v>13</v>
      </c>
      <c r="B108" s="96" t="s">
        <v>163</v>
      </c>
      <c r="C108" s="85" t="s">
        <v>168</v>
      </c>
      <c r="D108" s="96" t="s">
        <v>169</v>
      </c>
      <c r="E108" s="102"/>
      <c r="F108" s="91"/>
      <c r="G108" s="57">
        <f t="shared" ref="G108:G125" si="7">H108+I108+J108+K108</f>
        <v>800</v>
      </c>
      <c r="H108" s="59">
        <v>302</v>
      </c>
      <c r="I108" s="63">
        <v>303</v>
      </c>
      <c r="J108" s="59">
        <v>103</v>
      </c>
      <c r="K108" s="63">
        <v>92</v>
      </c>
    </row>
    <row r="109" spans="1:11" ht="24" x14ac:dyDescent="0.25">
      <c r="A109" s="80" t="s">
        <v>13</v>
      </c>
      <c r="B109" s="96" t="s">
        <v>163</v>
      </c>
      <c r="C109" s="85" t="s">
        <v>170</v>
      </c>
      <c r="D109" s="96" t="s">
        <v>171</v>
      </c>
      <c r="E109" s="102"/>
      <c r="F109" s="91"/>
      <c r="G109" s="57">
        <f t="shared" si="7"/>
        <v>361</v>
      </c>
      <c r="H109" s="59">
        <v>361</v>
      </c>
      <c r="I109" s="63">
        <v>0</v>
      </c>
      <c r="J109" s="59">
        <v>0</v>
      </c>
      <c r="K109" s="63">
        <v>0</v>
      </c>
    </row>
    <row r="110" spans="1:11" ht="36" x14ac:dyDescent="0.25">
      <c r="A110" s="80" t="s">
        <v>13</v>
      </c>
      <c r="B110" s="96" t="s">
        <v>163</v>
      </c>
      <c r="C110" s="85" t="s">
        <v>172</v>
      </c>
      <c r="D110" s="96" t="s">
        <v>173</v>
      </c>
      <c r="E110" s="102"/>
      <c r="F110" s="91"/>
      <c r="G110" s="57">
        <f t="shared" si="7"/>
        <v>59400</v>
      </c>
      <c r="H110" s="59">
        <v>14850</v>
      </c>
      <c r="I110" s="63">
        <v>14850</v>
      </c>
      <c r="J110" s="59">
        <v>14850</v>
      </c>
      <c r="K110" s="63">
        <v>14850</v>
      </c>
    </row>
    <row r="111" spans="1:11" ht="24" x14ac:dyDescent="0.25">
      <c r="A111" s="80" t="s">
        <v>13</v>
      </c>
      <c r="B111" s="96" t="s">
        <v>163</v>
      </c>
      <c r="C111" s="85" t="s">
        <v>139</v>
      </c>
      <c r="D111" s="96" t="s">
        <v>140</v>
      </c>
      <c r="E111" s="102"/>
      <c r="F111" s="91"/>
      <c r="G111" s="57">
        <f t="shared" si="7"/>
        <v>0</v>
      </c>
      <c r="H111" s="59">
        <v>0</v>
      </c>
      <c r="I111" s="63">
        <v>0</v>
      </c>
      <c r="J111" s="59">
        <v>0</v>
      </c>
      <c r="K111" s="63">
        <v>0</v>
      </c>
    </row>
    <row r="112" spans="1:11" ht="24.75" thickBot="1" x14ac:dyDescent="0.3">
      <c r="A112" s="121" t="s">
        <v>13</v>
      </c>
      <c r="B112" s="98" t="s">
        <v>163</v>
      </c>
      <c r="C112" s="122" t="s">
        <v>141</v>
      </c>
      <c r="D112" s="98" t="s">
        <v>142</v>
      </c>
      <c r="E112" s="103"/>
      <c r="F112" s="123"/>
      <c r="G112" s="58">
        <f t="shared" si="7"/>
        <v>0</v>
      </c>
      <c r="H112" s="124">
        <v>0</v>
      </c>
      <c r="I112" s="66">
        <v>0</v>
      </c>
      <c r="J112" s="124">
        <v>0</v>
      </c>
      <c r="K112" s="66">
        <v>0</v>
      </c>
    </row>
    <row r="113" spans="1:11" ht="24" x14ac:dyDescent="0.25">
      <c r="A113" s="79" t="s">
        <v>13</v>
      </c>
      <c r="B113" s="95" t="s">
        <v>174</v>
      </c>
      <c r="C113" s="84" t="s">
        <v>61</v>
      </c>
      <c r="D113" s="95" t="s">
        <v>62</v>
      </c>
      <c r="E113" s="101"/>
      <c r="F113" s="90"/>
      <c r="G113" s="72">
        <f t="shared" si="7"/>
        <v>1001</v>
      </c>
      <c r="H113" s="73">
        <v>551</v>
      </c>
      <c r="I113" s="65">
        <v>350</v>
      </c>
      <c r="J113" s="73">
        <v>50</v>
      </c>
      <c r="K113" s="65">
        <v>50</v>
      </c>
    </row>
    <row r="114" spans="1:11" ht="15" customHeight="1" x14ac:dyDescent="0.25">
      <c r="A114" s="80" t="s">
        <v>13</v>
      </c>
      <c r="B114" s="96" t="s">
        <v>174</v>
      </c>
      <c r="C114" s="85" t="s">
        <v>67</v>
      </c>
      <c r="D114" s="96" t="s">
        <v>68</v>
      </c>
      <c r="E114" s="102"/>
      <c r="F114" s="91"/>
      <c r="G114" s="57">
        <f t="shared" si="7"/>
        <v>1253</v>
      </c>
      <c r="H114" s="59">
        <v>353</v>
      </c>
      <c r="I114" s="63">
        <v>270</v>
      </c>
      <c r="J114" s="59">
        <v>220</v>
      </c>
      <c r="K114" s="63">
        <v>410</v>
      </c>
    </row>
    <row r="115" spans="1:11" x14ac:dyDescent="0.25">
      <c r="A115" s="80" t="s">
        <v>13</v>
      </c>
      <c r="B115" s="96" t="s">
        <v>174</v>
      </c>
      <c r="C115" s="85" t="s">
        <v>73</v>
      </c>
      <c r="D115" s="96" t="s">
        <v>74</v>
      </c>
      <c r="E115" s="102"/>
      <c r="F115" s="91"/>
      <c r="G115" s="57">
        <f t="shared" si="7"/>
        <v>0</v>
      </c>
      <c r="H115" s="59">
        <v>0</v>
      </c>
      <c r="I115" s="63">
        <v>0</v>
      </c>
      <c r="J115" s="59">
        <v>0</v>
      </c>
      <c r="K115" s="63">
        <v>0</v>
      </c>
    </row>
    <row r="116" spans="1:11" ht="24" x14ac:dyDescent="0.25">
      <c r="A116" s="80" t="s">
        <v>13</v>
      </c>
      <c r="B116" s="96" t="s">
        <v>174</v>
      </c>
      <c r="C116" s="85">
        <v>331700</v>
      </c>
      <c r="D116" s="96" t="s">
        <v>175</v>
      </c>
      <c r="E116" s="102"/>
      <c r="F116" s="91"/>
      <c r="G116" s="57">
        <f t="shared" si="7"/>
        <v>36</v>
      </c>
      <c r="H116" s="59">
        <v>9</v>
      </c>
      <c r="I116" s="63">
        <v>9</v>
      </c>
      <c r="J116" s="59">
        <v>9</v>
      </c>
      <c r="K116" s="63">
        <v>9</v>
      </c>
    </row>
    <row r="117" spans="1:11" ht="24" x14ac:dyDescent="0.25">
      <c r="A117" s="80" t="s">
        <v>13</v>
      </c>
      <c r="B117" s="96" t="s">
        <v>174</v>
      </c>
      <c r="C117" s="85">
        <v>331900</v>
      </c>
      <c r="D117" s="96" t="s">
        <v>176</v>
      </c>
      <c r="E117" s="102"/>
      <c r="F117" s="91"/>
      <c r="G117" s="57">
        <f t="shared" si="7"/>
        <v>600</v>
      </c>
      <c r="H117" s="59">
        <v>150</v>
      </c>
      <c r="I117" s="63">
        <v>100</v>
      </c>
      <c r="J117" s="59">
        <v>130</v>
      </c>
      <c r="K117" s="63">
        <v>220</v>
      </c>
    </row>
    <row r="118" spans="1:11" x14ac:dyDescent="0.25">
      <c r="A118" s="80" t="s">
        <v>13</v>
      </c>
      <c r="B118" s="96" t="s">
        <v>174</v>
      </c>
      <c r="C118" s="85" t="s">
        <v>159</v>
      </c>
      <c r="D118" s="96" t="s">
        <v>77</v>
      </c>
      <c r="E118" s="102"/>
      <c r="F118" s="91"/>
      <c r="G118" s="57">
        <f t="shared" si="7"/>
        <v>3000</v>
      </c>
      <c r="H118" s="59">
        <v>200</v>
      </c>
      <c r="I118" s="63">
        <v>800</v>
      </c>
      <c r="J118" s="59">
        <v>1000</v>
      </c>
      <c r="K118" s="63">
        <v>1000</v>
      </c>
    </row>
    <row r="119" spans="1:11" ht="15" customHeight="1" x14ac:dyDescent="0.25">
      <c r="A119" s="80" t="s">
        <v>13</v>
      </c>
      <c r="B119" s="96" t="s">
        <v>174</v>
      </c>
      <c r="C119" s="85" t="s">
        <v>160</v>
      </c>
      <c r="D119" s="96" t="s">
        <v>161</v>
      </c>
      <c r="E119" s="102"/>
      <c r="F119" s="91"/>
      <c r="G119" s="57">
        <f t="shared" si="7"/>
        <v>0</v>
      </c>
      <c r="H119" s="59">
        <v>0</v>
      </c>
      <c r="I119" s="63">
        <v>0</v>
      </c>
      <c r="J119" s="59">
        <v>0</v>
      </c>
      <c r="K119" s="63">
        <v>0</v>
      </c>
    </row>
    <row r="120" spans="1:11" ht="15" customHeight="1" x14ac:dyDescent="0.25">
      <c r="A120" s="80" t="s">
        <v>13</v>
      </c>
      <c r="B120" s="96" t="s">
        <v>174</v>
      </c>
      <c r="C120" s="85" t="s">
        <v>92</v>
      </c>
      <c r="D120" s="96" t="s">
        <v>93</v>
      </c>
      <c r="E120" s="102"/>
      <c r="F120" s="91"/>
      <c r="G120" s="57">
        <f t="shared" si="7"/>
        <v>506</v>
      </c>
      <c r="H120" s="59">
        <v>226</v>
      </c>
      <c r="I120" s="63">
        <v>200</v>
      </c>
      <c r="J120" s="59">
        <v>30</v>
      </c>
      <c r="K120" s="63">
        <v>50</v>
      </c>
    </row>
    <row r="121" spans="1:11" ht="15" customHeight="1" x14ac:dyDescent="0.25">
      <c r="A121" s="80" t="s">
        <v>13</v>
      </c>
      <c r="B121" s="96" t="s">
        <v>174</v>
      </c>
      <c r="C121" s="85" t="s">
        <v>94</v>
      </c>
      <c r="D121" s="96" t="s">
        <v>95</v>
      </c>
      <c r="E121" s="102"/>
      <c r="F121" s="91"/>
      <c r="G121" s="57">
        <f t="shared" si="7"/>
        <v>90.4</v>
      </c>
      <c r="H121" s="59">
        <v>90.4</v>
      </c>
      <c r="I121" s="63">
        <v>0</v>
      </c>
      <c r="J121" s="59">
        <v>0</v>
      </c>
      <c r="K121" s="63">
        <v>0</v>
      </c>
    </row>
    <row r="122" spans="1:11" ht="24" x14ac:dyDescent="0.25">
      <c r="A122" s="80" t="s">
        <v>13</v>
      </c>
      <c r="B122" s="96" t="s">
        <v>174</v>
      </c>
      <c r="C122" s="85" t="s">
        <v>96</v>
      </c>
      <c r="D122" s="96" t="s">
        <v>97</v>
      </c>
      <c r="E122" s="102"/>
      <c r="F122" s="91"/>
      <c r="G122" s="57">
        <f t="shared" si="7"/>
        <v>0</v>
      </c>
      <c r="H122" s="59">
        <v>0</v>
      </c>
      <c r="I122" s="63">
        <v>0</v>
      </c>
      <c r="J122" s="59">
        <v>0</v>
      </c>
      <c r="K122" s="63">
        <v>0</v>
      </c>
    </row>
    <row r="123" spans="1:11" ht="15" customHeight="1" x14ac:dyDescent="0.25">
      <c r="A123" s="80" t="s">
        <v>13</v>
      </c>
      <c r="B123" s="96" t="s">
        <v>174</v>
      </c>
      <c r="C123" s="85" t="s">
        <v>98</v>
      </c>
      <c r="D123" s="96" t="s">
        <v>99</v>
      </c>
      <c r="E123" s="102"/>
      <c r="F123" s="91"/>
      <c r="G123" s="57">
        <f t="shared" si="7"/>
        <v>0</v>
      </c>
      <c r="H123" s="59">
        <v>0</v>
      </c>
      <c r="I123" s="63">
        <v>0</v>
      </c>
      <c r="J123" s="59">
        <v>0</v>
      </c>
      <c r="K123" s="63">
        <v>0</v>
      </c>
    </row>
    <row r="124" spans="1:11" ht="15" customHeight="1" x14ac:dyDescent="0.25">
      <c r="A124" s="80" t="s">
        <v>13</v>
      </c>
      <c r="B124" s="96" t="s">
        <v>174</v>
      </c>
      <c r="C124" s="85" t="s">
        <v>177</v>
      </c>
      <c r="D124" s="96" t="s">
        <v>178</v>
      </c>
      <c r="E124" s="102"/>
      <c r="F124" s="91"/>
      <c r="G124" s="57">
        <f t="shared" si="7"/>
        <v>82471.240000000005</v>
      </c>
      <c r="H124" s="59">
        <v>25193.34</v>
      </c>
      <c r="I124" s="63">
        <v>23477.63</v>
      </c>
      <c r="J124" s="59">
        <v>19110.97</v>
      </c>
      <c r="K124" s="63">
        <v>14689.3</v>
      </c>
    </row>
    <row r="125" spans="1:11" ht="24.75" thickBot="1" x14ac:dyDescent="0.3">
      <c r="A125" s="81" t="s">
        <v>13</v>
      </c>
      <c r="B125" s="98" t="s">
        <v>174</v>
      </c>
      <c r="C125" s="87" t="s">
        <v>179</v>
      </c>
      <c r="D125" s="98" t="s">
        <v>180</v>
      </c>
      <c r="E125" s="103"/>
      <c r="F125" s="92"/>
      <c r="G125" s="58">
        <f t="shared" si="7"/>
        <v>1291.4000000000001</v>
      </c>
      <c r="H125" s="61">
        <v>737</v>
      </c>
      <c r="I125" s="66">
        <v>463.4</v>
      </c>
      <c r="J125" s="61">
        <v>91</v>
      </c>
      <c r="K125" s="66">
        <v>0</v>
      </c>
    </row>
    <row r="126" spans="1:11" ht="15.75" thickBot="1" x14ac:dyDescent="0.3">
      <c r="A126" s="225" t="s">
        <v>181</v>
      </c>
      <c r="B126" s="226"/>
      <c r="C126" s="226"/>
      <c r="D126" s="226"/>
      <c r="E126" s="226"/>
      <c r="F126" s="226"/>
      <c r="G126" s="226"/>
      <c r="H126" s="226"/>
      <c r="I126" s="229"/>
      <c r="J126" s="226"/>
      <c r="K126" s="230"/>
    </row>
    <row r="127" spans="1:11" x14ac:dyDescent="0.25">
      <c r="A127" s="79" t="s">
        <v>182</v>
      </c>
      <c r="B127" s="115" t="s">
        <v>14</v>
      </c>
      <c r="C127" s="84" t="s">
        <v>183</v>
      </c>
      <c r="D127" s="115" t="s">
        <v>184</v>
      </c>
      <c r="E127" s="125" t="s">
        <v>185</v>
      </c>
      <c r="F127" s="134" t="s">
        <v>186</v>
      </c>
      <c r="G127" s="128">
        <f t="shared" ref="G127:G142" si="8">H127+I127+J127+K127</f>
        <v>40460</v>
      </c>
      <c r="H127" s="120">
        <v>10115</v>
      </c>
      <c r="I127" s="73">
        <v>10115</v>
      </c>
      <c r="J127" s="120">
        <v>10115</v>
      </c>
      <c r="K127" s="131">
        <v>10115</v>
      </c>
    </row>
    <row r="128" spans="1:11" x14ac:dyDescent="0.25">
      <c r="A128" s="80" t="s">
        <v>182</v>
      </c>
      <c r="B128" s="96" t="s">
        <v>14</v>
      </c>
      <c r="C128" s="85" t="s">
        <v>183</v>
      </c>
      <c r="D128" s="96" t="s">
        <v>184</v>
      </c>
      <c r="E128" s="126">
        <v>100106</v>
      </c>
      <c r="F128" s="135" t="s">
        <v>187</v>
      </c>
      <c r="G128" s="129">
        <f t="shared" si="8"/>
        <v>600</v>
      </c>
      <c r="H128" s="63">
        <v>150</v>
      </c>
      <c r="I128" s="59">
        <v>150</v>
      </c>
      <c r="J128" s="63">
        <v>150</v>
      </c>
      <c r="K128" s="132">
        <v>150</v>
      </c>
    </row>
    <row r="129" spans="1:11" ht="23.25" customHeight="1" x14ac:dyDescent="0.25">
      <c r="A129" s="80" t="s">
        <v>182</v>
      </c>
      <c r="B129" s="96" t="s">
        <v>14</v>
      </c>
      <c r="C129" s="85" t="s">
        <v>183</v>
      </c>
      <c r="D129" s="96" t="s">
        <v>184</v>
      </c>
      <c r="E129" s="126" t="s">
        <v>188</v>
      </c>
      <c r="F129" s="135" t="s">
        <v>189</v>
      </c>
      <c r="G129" s="129">
        <f t="shared" si="8"/>
        <v>700</v>
      </c>
      <c r="H129" s="63">
        <v>175</v>
      </c>
      <c r="I129" s="59">
        <v>175</v>
      </c>
      <c r="J129" s="63">
        <v>175</v>
      </c>
      <c r="K129" s="132">
        <v>175</v>
      </c>
    </row>
    <row r="130" spans="1:11" x14ac:dyDescent="0.25">
      <c r="A130" s="80" t="s">
        <v>182</v>
      </c>
      <c r="B130" s="96" t="s">
        <v>14</v>
      </c>
      <c r="C130" s="85" t="s">
        <v>183</v>
      </c>
      <c r="D130" s="96" t="s">
        <v>184</v>
      </c>
      <c r="E130" s="126" t="s">
        <v>190</v>
      </c>
      <c r="F130" s="135" t="s">
        <v>191</v>
      </c>
      <c r="G130" s="129">
        <f t="shared" si="8"/>
        <v>0</v>
      </c>
      <c r="H130" s="63">
        <v>0</v>
      </c>
      <c r="I130" s="59">
        <v>0</v>
      </c>
      <c r="J130" s="63">
        <v>0</v>
      </c>
      <c r="K130" s="132">
        <v>0</v>
      </c>
    </row>
    <row r="131" spans="1:11" x14ac:dyDescent="0.25">
      <c r="A131" s="80" t="s">
        <v>182</v>
      </c>
      <c r="B131" s="96" t="s">
        <v>14</v>
      </c>
      <c r="C131" s="85" t="s">
        <v>183</v>
      </c>
      <c r="D131" s="96" t="s">
        <v>184</v>
      </c>
      <c r="E131" s="126" t="s">
        <v>192</v>
      </c>
      <c r="F131" s="135" t="s">
        <v>193</v>
      </c>
      <c r="G131" s="129">
        <f t="shared" si="8"/>
        <v>1200</v>
      </c>
      <c r="H131" s="63">
        <v>300</v>
      </c>
      <c r="I131" s="59">
        <v>300</v>
      </c>
      <c r="J131" s="63">
        <v>300</v>
      </c>
      <c r="K131" s="132">
        <v>300</v>
      </c>
    </row>
    <row r="132" spans="1:11" x14ac:dyDescent="0.25">
      <c r="A132" s="80" t="s">
        <v>182</v>
      </c>
      <c r="B132" s="96" t="s">
        <v>14</v>
      </c>
      <c r="C132" s="85" t="s">
        <v>183</v>
      </c>
      <c r="D132" s="96" t="s">
        <v>184</v>
      </c>
      <c r="E132" s="126" t="s">
        <v>194</v>
      </c>
      <c r="F132" s="135" t="s">
        <v>195</v>
      </c>
      <c r="G132" s="129">
        <f t="shared" si="8"/>
        <v>0</v>
      </c>
      <c r="H132" s="63">
        <v>0</v>
      </c>
      <c r="I132" s="59">
        <v>0</v>
      </c>
      <c r="J132" s="63">
        <v>0</v>
      </c>
      <c r="K132" s="132">
        <v>0</v>
      </c>
    </row>
    <row r="133" spans="1:11" x14ac:dyDescent="0.25">
      <c r="A133" s="80" t="s">
        <v>182</v>
      </c>
      <c r="B133" s="96" t="s">
        <v>14</v>
      </c>
      <c r="C133" s="85" t="s">
        <v>183</v>
      </c>
      <c r="D133" s="96" t="s">
        <v>184</v>
      </c>
      <c r="E133" s="126" t="s">
        <v>196</v>
      </c>
      <c r="F133" s="135" t="s">
        <v>197</v>
      </c>
      <c r="G133" s="129">
        <f t="shared" si="8"/>
        <v>500</v>
      </c>
      <c r="H133" s="63">
        <v>0</v>
      </c>
      <c r="I133" s="59">
        <v>500</v>
      </c>
      <c r="J133" s="63">
        <v>0</v>
      </c>
      <c r="K133" s="132">
        <v>0</v>
      </c>
    </row>
    <row r="134" spans="1:11" x14ac:dyDescent="0.25">
      <c r="A134" s="80" t="s">
        <v>182</v>
      </c>
      <c r="B134" s="96" t="s">
        <v>14</v>
      </c>
      <c r="C134" s="85" t="s">
        <v>183</v>
      </c>
      <c r="D134" s="96" t="s">
        <v>184</v>
      </c>
      <c r="E134" s="126" t="s">
        <v>198</v>
      </c>
      <c r="F134" s="135" t="s">
        <v>199</v>
      </c>
      <c r="G134" s="129">
        <f t="shared" si="8"/>
        <v>840</v>
      </c>
      <c r="H134" s="63">
        <v>210</v>
      </c>
      <c r="I134" s="59">
        <v>210</v>
      </c>
      <c r="J134" s="63">
        <v>210</v>
      </c>
      <c r="K134" s="132">
        <v>210</v>
      </c>
    </row>
    <row r="135" spans="1:11" x14ac:dyDescent="0.25">
      <c r="A135" s="80" t="s">
        <v>182</v>
      </c>
      <c r="B135" s="96" t="s">
        <v>14</v>
      </c>
      <c r="C135" s="85" t="s">
        <v>183</v>
      </c>
      <c r="D135" s="96" t="s">
        <v>184</v>
      </c>
      <c r="E135" s="126">
        <v>20</v>
      </c>
      <c r="F135" s="135" t="s">
        <v>200</v>
      </c>
      <c r="G135" s="129">
        <f t="shared" si="8"/>
        <v>22448.36</v>
      </c>
      <c r="H135" s="63">
        <v>7349.28</v>
      </c>
      <c r="I135" s="59">
        <v>7349.08</v>
      </c>
      <c r="J135" s="63">
        <v>3875</v>
      </c>
      <c r="K135" s="132">
        <v>3875</v>
      </c>
    </row>
    <row r="136" spans="1:11" x14ac:dyDescent="0.25">
      <c r="A136" s="80" t="s">
        <v>182</v>
      </c>
      <c r="B136" s="96" t="s">
        <v>14</v>
      </c>
      <c r="C136" s="85" t="s">
        <v>183</v>
      </c>
      <c r="D136" s="96" t="s">
        <v>184</v>
      </c>
      <c r="E136" s="126">
        <v>570201</v>
      </c>
      <c r="F136" s="135" t="s">
        <v>201</v>
      </c>
      <c r="G136" s="129">
        <f t="shared" si="8"/>
        <v>100</v>
      </c>
      <c r="H136" s="63">
        <v>100</v>
      </c>
      <c r="I136" s="59">
        <v>0</v>
      </c>
      <c r="J136" s="63">
        <v>0</v>
      </c>
      <c r="K136" s="132">
        <v>0</v>
      </c>
    </row>
    <row r="137" spans="1:11" x14ac:dyDescent="0.25">
      <c r="A137" s="80" t="s">
        <v>182</v>
      </c>
      <c r="B137" s="96" t="s">
        <v>14</v>
      </c>
      <c r="C137" s="85" t="s">
        <v>183</v>
      </c>
      <c r="D137" s="96" t="s">
        <v>184</v>
      </c>
      <c r="E137" s="126">
        <v>581501</v>
      </c>
      <c r="F137" s="135" t="s">
        <v>202</v>
      </c>
      <c r="G137" s="129">
        <f t="shared" si="8"/>
        <v>9</v>
      </c>
      <c r="H137" s="63">
        <v>0</v>
      </c>
      <c r="I137" s="59">
        <v>0</v>
      </c>
      <c r="J137" s="63">
        <v>3</v>
      </c>
      <c r="K137" s="132">
        <v>6</v>
      </c>
    </row>
    <row r="138" spans="1:11" x14ac:dyDescent="0.25">
      <c r="A138" s="80" t="s">
        <v>182</v>
      </c>
      <c r="B138" s="96" t="s">
        <v>14</v>
      </c>
      <c r="C138" s="85" t="s">
        <v>183</v>
      </c>
      <c r="D138" s="96" t="s">
        <v>184</v>
      </c>
      <c r="E138" s="126">
        <v>581502</v>
      </c>
      <c r="F138" s="135" t="s">
        <v>203</v>
      </c>
      <c r="G138" s="129">
        <f t="shared" si="8"/>
        <v>169</v>
      </c>
      <c r="H138" s="63">
        <v>0</v>
      </c>
      <c r="I138" s="59">
        <v>0</v>
      </c>
      <c r="J138" s="63">
        <v>42</v>
      </c>
      <c r="K138" s="132">
        <v>127</v>
      </c>
    </row>
    <row r="139" spans="1:11" x14ac:dyDescent="0.25">
      <c r="A139" s="80" t="s">
        <v>182</v>
      </c>
      <c r="B139" s="96" t="s">
        <v>14</v>
      </c>
      <c r="C139" s="85" t="s">
        <v>183</v>
      </c>
      <c r="D139" s="96" t="s">
        <v>184</v>
      </c>
      <c r="E139" s="126">
        <v>591100</v>
      </c>
      <c r="F139" s="135" t="s">
        <v>204</v>
      </c>
      <c r="G139" s="129">
        <f t="shared" si="8"/>
        <v>1000</v>
      </c>
      <c r="H139" s="63">
        <v>500</v>
      </c>
      <c r="I139" s="59">
        <v>500</v>
      </c>
      <c r="J139" s="63">
        <v>0</v>
      </c>
      <c r="K139" s="132">
        <v>0</v>
      </c>
    </row>
    <row r="140" spans="1:11" ht="24" x14ac:dyDescent="0.25">
      <c r="A140" s="80" t="s">
        <v>182</v>
      </c>
      <c r="B140" s="96" t="s">
        <v>14</v>
      </c>
      <c r="C140" s="85" t="s">
        <v>183</v>
      </c>
      <c r="D140" s="96" t="s">
        <v>184</v>
      </c>
      <c r="E140" s="126" t="s">
        <v>205</v>
      </c>
      <c r="F140" s="135" t="s">
        <v>206</v>
      </c>
      <c r="G140" s="129">
        <f t="shared" si="8"/>
        <v>356</v>
      </c>
      <c r="H140" s="63">
        <v>89</v>
      </c>
      <c r="I140" s="59">
        <v>89</v>
      </c>
      <c r="J140" s="63">
        <v>89</v>
      </c>
      <c r="K140" s="132">
        <v>89</v>
      </c>
    </row>
    <row r="141" spans="1:11" ht="24" x14ac:dyDescent="0.25">
      <c r="A141" s="80" t="s">
        <v>182</v>
      </c>
      <c r="B141" s="96" t="s">
        <v>14</v>
      </c>
      <c r="C141" s="85" t="s">
        <v>183</v>
      </c>
      <c r="D141" s="96" t="s">
        <v>184</v>
      </c>
      <c r="E141" s="126" t="s">
        <v>207</v>
      </c>
      <c r="F141" s="135" t="s">
        <v>208</v>
      </c>
      <c r="G141" s="129">
        <f t="shared" si="8"/>
        <v>385</v>
      </c>
      <c r="H141" s="63">
        <v>100</v>
      </c>
      <c r="I141" s="59">
        <v>105</v>
      </c>
      <c r="J141" s="63">
        <v>100</v>
      </c>
      <c r="K141" s="132">
        <v>80</v>
      </c>
    </row>
    <row r="142" spans="1:11" ht="15.75" thickBot="1" x14ac:dyDescent="0.3">
      <c r="A142" s="81" t="s">
        <v>182</v>
      </c>
      <c r="B142" s="98" t="s">
        <v>14</v>
      </c>
      <c r="C142" s="87" t="s">
        <v>183</v>
      </c>
      <c r="D142" s="98" t="s">
        <v>184</v>
      </c>
      <c r="E142" s="127" t="s">
        <v>209</v>
      </c>
      <c r="F142" s="136" t="s">
        <v>210</v>
      </c>
      <c r="G142" s="130">
        <f t="shared" si="8"/>
        <v>250</v>
      </c>
      <c r="H142" s="66">
        <v>0</v>
      </c>
      <c r="I142" s="61">
        <v>0</v>
      </c>
      <c r="J142" s="64">
        <v>200</v>
      </c>
      <c r="K142" s="133">
        <v>50</v>
      </c>
    </row>
    <row r="143" spans="1:11" ht="15.75" thickBot="1" x14ac:dyDescent="0.3">
      <c r="A143" s="222" t="s">
        <v>211</v>
      </c>
      <c r="B143" s="223"/>
      <c r="C143" s="223"/>
      <c r="D143" s="223"/>
      <c r="E143" s="223"/>
      <c r="F143" s="224"/>
      <c r="G143" s="44">
        <f>SUM(G127:G142)</f>
        <v>69017.36</v>
      </c>
      <c r="H143" s="45">
        <f>SUM(H127:H142)</f>
        <v>19088.28</v>
      </c>
      <c r="I143" s="47">
        <f t="shared" ref="I143:K143" si="9">SUM(I127:I142)</f>
        <v>19493.080000000002</v>
      </c>
      <c r="J143" s="44">
        <f t="shared" si="9"/>
        <v>15259</v>
      </c>
      <c r="K143" s="46">
        <f t="shared" si="9"/>
        <v>15177</v>
      </c>
    </row>
    <row r="144" spans="1:11" ht="24.75" thickBot="1" x14ac:dyDescent="0.3">
      <c r="A144" s="109" t="s">
        <v>182</v>
      </c>
      <c r="B144" s="110" t="s">
        <v>14</v>
      </c>
      <c r="C144" s="139">
        <v>540500</v>
      </c>
      <c r="D144" s="215" t="s">
        <v>212</v>
      </c>
      <c r="E144" s="140">
        <v>500400</v>
      </c>
      <c r="F144" s="216" t="s">
        <v>212</v>
      </c>
      <c r="G144" s="76">
        <f>SUM(H144:K144)</f>
        <v>100</v>
      </c>
      <c r="H144" s="113">
        <v>100</v>
      </c>
      <c r="I144" s="62">
        <v>0</v>
      </c>
      <c r="J144" s="113">
        <v>0</v>
      </c>
      <c r="K144" s="62">
        <v>0</v>
      </c>
    </row>
    <row r="145" spans="1:11" ht="15.75" thickBot="1" x14ac:dyDescent="0.3">
      <c r="A145" s="222" t="s">
        <v>213</v>
      </c>
      <c r="B145" s="223"/>
      <c r="C145" s="223"/>
      <c r="D145" s="223"/>
      <c r="E145" s="223"/>
      <c r="F145" s="224"/>
      <c r="G145" s="44">
        <f>G144</f>
        <v>100</v>
      </c>
      <c r="H145" s="45">
        <f t="shared" ref="H145:K145" si="10">H144</f>
        <v>100</v>
      </c>
      <c r="I145" s="44">
        <f t="shared" si="10"/>
        <v>0</v>
      </c>
      <c r="J145" s="45">
        <f t="shared" si="10"/>
        <v>0</v>
      </c>
      <c r="K145" s="44">
        <f t="shared" si="10"/>
        <v>0</v>
      </c>
    </row>
    <row r="146" spans="1:11" ht="15" customHeight="1" x14ac:dyDescent="0.25">
      <c r="A146" s="79" t="s">
        <v>182</v>
      </c>
      <c r="B146" s="115" t="s">
        <v>14</v>
      </c>
      <c r="C146" s="84" t="s">
        <v>214</v>
      </c>
      <c r="D146" s="115" t="s">
        <v>215</v>
      </c>
      <c r="E146" s="141">
        <v>510101</v>
      </c>
      <c r="F146" s="143" t="s">
        <v>216</v>
      </c>
      <c r="G146" s="128">
        <f>SUM(H146:K146)</f>
        <v>4895</v>
      </c>
      <c r="H146" s="120">
        <v>1321</v>
      </c>
      <c r="I146" s="73">
        <v>1282</v>
      </c>
      <c r="J146" s="120">
        <v>1132</v>
      </c>
      <c r="K146" s="131">
        <v>1160</v>
      </c>
    </row>
    <row r="147" spans="1:11" ht="27" customHeight="1" thickBot="1" x14ac:dyDescent="0.3">
      <c r="A147" s="81" t="s">
        <v>182</v>
      </c>
      <c r="B147" s="98" t="s">
        <v>14</v>
      </c>
      <c r="C147" s="87" t="s">
        <v>214</v>
      </c>
      <c r="D147" s="98" t="s">
        <v>215</v>
      </c>
      <c r="E147" s="142">
        <v>510229</v>
      </c>
      <c r="F147" s="144" t="s">
        <v>217</v>
      </c>
      <c r="G147" s="130">
        <f>SUM(H147:K147)</f>
        <v>5</v>
      </c>
      <c r="H147" s="66">
        <v>5</v>
      </c>
      <c r="I147" s="61">
        <v>0</v>
      </c>
      <c r="J147" s="66">
        <v>0</v>
      </c>
      <c r="K147" s="133">
        <v>0</v>
      </c>
    </row>
    <row r="148" spans="1:11" ht="15.75" thickBot="1" x14ac:dyDescent="0.3">
      <c r="A148" s="222" t="s">
        <v>218</v>
      </c>
      <c r="B148" s="223"/>
      <c r="C148" s="223"/>
      <c r="D148" s="223"/>
      <c r="E148" s="223"/>
      <c r="F148" s="231"/>
      <c r="G148" s="44">
        <f>SUM(G146:G147)</f>
        <v>4900</v>
      </c>
      <c r="H148" s="45">
        <f>H146+H147</f>
        <v>1326</v>
      </c>
      <c r="I148" s="44">
        <f t="shared" ref="I148:K148" si="11">I146+I147</f>
        <v>1282</v>
      </c>
      <c r="J148" s="45">
        <f t="shared" si="11"/>
        <v>1132</v>
      </c>
      <c r="K148" s="44">
        <f t="shared" si="11"/>
        <v>1160</v>
      </c>
    </row>
    <row r="149" spans="1:11" ht="27" customHeight="1" thickBot="1" x14ac:dyDescent="0.3">
      <c r="A149" s="145" t="s">
        <v>182</v>
      </c>
      <c r="B149" s="109" t="s">
        <v>14</v>
      </c>
      <c r="C149" s="137">
        <v>545000</v>
      </c>
      <c r="D149" s="109" t="s">
        <v>219</v>
      </c>
      <c r="E149" s="146">
        <v>810205</v>
      </c>
      <c r="F149" s="149" t="s">
        <v>220</v>
      </c>
      <c r="G149" s="147">
        <f>H149+I149+J149+K149</f>
        <v>20478.439999999999</v>
      </c>
      <c r="H149" s="62">
        <v>8900</v>
      </c>
      <c r="I149" s="138">
        <v>6200</v>
      </c>
      <c r="J149" s="62">
        <v>5378.44</v>
      </c>
      <c r="K149" s="148">
        <v>0</v>
      </c>
    </row>
    <row r="150" spans="1:11" ht="15.75" thickBot="1" x14ac:dyDescent="0.3">
      <c r="A150" s="222" t="s">
        <v>221</v>
      </c>
      <c r="B150" s="223"/>
      <c r="C150" s="223"/>
      <c r="D150" s="223"/>
      <c r="E150" s="223"/>
      <c r="F150" s="224"/>
      <c r="G150" s="44">
        <f>SUM(G149:G149)</f>
        <v>20478.439999999999</v>
      </c>
      <c r="H150" s="45">
        <f t="shared" ref="H150:K150" si="12">SUM(H149:H149)</f>
        <v>8900</v>
      </c>
      <c r="I150" s="44">
        <f t="shared" si="12"/>
        <v>6200</v>
      </c>
      <c r="J150" s="45">
        <f t="shared" si="12"/>
        <v>5378.44</v>
      </c>
      <c r="K150" s="44">
        <f t="shared" si="12"/>
        <v>0</v>
      </c>
    </row>
    <row r="151" spans="1:11" ht="24" x14ac:dyDescent="0.25">
      <c r="A151" s="79" t="s">
        <v>182</v>
      </c>
      <c r="B151" s="115" t="s">
        <v>14</v>
      </c>
      <c r="C151" s="84" t="s">
        <v>222</v>
      </c>
      <c r="D151" s="115" t="s">
        <v>223</v>
      </c>
      <c r="E151" s="141">
        <v>202402</v>
      </c>
      <c r="F151" s="143" t="s">
        <v>224</v>
      </c>
      <c r="G151" s="128">
        <f>SUM(H151:K151)</f>
        <v>10</v>
      </c>
      <c r="H151" s="120">
        <v>2.5</v>
      </c>
      <c r="I151" s="73">
        <v>2.5</v>
      </c>
      <c r="J151" s="120">
        <v>2.5</v>
      </c>
      <c r="K151" s="131">
        <v>2.5</v>
      </c>
    </row>
    <row r="152" spans="1:11" ht="24.75" thickBot="1" x14ac:dyDescent="0.3">
      <c r="A152" s="81" t="s">
        <v>182</v>
      </c>
      <c r="B152" s="98" t="s">
        <v>14</v>
      </c>
      <c r="C152" s="87" t="s">
        <v>222</v>
      </c>
      <c r="D152" s="98" t="s">
        <v>223</v>
      </c>
      <c r="E152" s="142">
        <v>300102</v>
      </c>
      <c r="F152" s="144" t="s">
        <v>225</v>
      </c>
      <c r="G152" s="130">
        <f>H152+I152+J152</f>
        <v>6629.5599999999995</v>
      </c>
      <c r="H152" s="66">
        <v>3000</v>
      </c>
      <c r="I152" s="61">
        <v>2800</v>
      </c>
      <c r="J152" s="66">
        <v>829.56</v>
      </c>
      <c r="K152" s="133">
        <v>0</v>
      </c>
    </row>
    <row r="153" spans="1:11" ht="15.75" thickBot="1" x14ac:dyDescent="0.3">
      <c r="A153" s="222" t="s">
        <v>226</v>
      </c>
      <c r="B153" s="223"/>
      <c r="C153" s="223"/>
      <c r="D153" s="223"/>
      <c r="E153" s="223"/>
      <c r="F153" s="224"/>
      <c r="G153" s="44">
        <f>SUM(G151:G152)</f>
        <v>6639.5599999999995</v>
      </c>
      <c r="H153" s="45">
        <f t="shared" ref="H153:K153" si="13">SUM(H151:H152)</f>
        <v>3002.5</v>
      </c>
      <c r="I153" s="44">
        <f t="shared" si="13"/>
        <v>2802.5</v>
      </c>
      <c r="J153" s="45">
        <f>SUM(J151:J152)</f>
        <v>832.06</v>
      </c>
      <c r="K153" s="44">
        <f t="shared" si="13"/>
        <v>2.5</v>
      </c>
    </row>
    <row r="154" spans="1:11" x14ac:dyDescent="0.25">
      <c r="A154" s="79" t="s">
        <v>182</v>
      </c>
      <c r="B154" s="115" t="s">
        <v>14</v>
      </c>
      <c r="C154" s="84" t="s">
        <v>227</v>
      </c>
      <c r="D154" s="115" t="s">
        <v>228</v>
      </c>
      <c r="E154" s="125" t="s">
        <v>185</v>
      </c>
      <c r="F154" s="134" t="s">
        <v>186</v>
      </c>
      <c r="G154" s="128">
        <f t="shared" ref="G154:G169" si="14">SUM(H154:K154)</f>
        <v>19427.599999999999</v>
      </c>
      <c r="H154" s="120">
        <v>4856.8999999999996</v>
      </c>
      <c r="I154" s="73">
        <v>4856.8999999999996</v>
      </c>
      <c r="J154" s="120">
        <v>4856.8999999999996</v>
      </c>
      <c r="K154" s="131">
        <v>4856.8999999999996</v>
      </c>
    </row>
    <row r="155" spans="1:11" x14ac:dyDescent="0.25">
      <c r="A155" s="80" t="s">
        <v>182</v>
      </c>
      <c r="B155" s="96" t="s">
        <v>14</v>
      </c>
      <c r="C155" s="85" t="s">
        <v>229</v>
      </c>
      <c r="D155" s="96" t="s">
        <v>228</v>
      </c>
      <c r="E155" s="126">
        <v>100106</v>
      </c>
      <c r="F155" s="135" t="s">
        <v>187</v>
      </c>
      <c r="G155" s="129">
        <f t="shared" si="14"/>
        <v>27.14</v>
      </c>
      <c r="H155" s="63">
        <v>6.79</v>
      </c>
      <c r="I155" s="59">
        <v>6.79</v>
      </c>
      <c r="J155" s="63">
        <v>6.79</v>
      </c>
      <c r="K155" s="132">
        <v>6.77</v>
      </c>
    </row>
    <row r="156" spans="1:11" ht="15" customHeight="1" x14ac:dyDescent="0.25">
      <c r="A156" s="80" t="s">
        <v>182</v>
      </c>
      <c r="B156" s="96" t="s">
        <v>14</v>
      </c>
      <c r="C156" s="85" t="s">
        <v>227</v>
      </c>
      <c r="D156" s="96" t="s">
        <v>228</v>
      </c>
      <c r="E156" s="126" t="s">
        <v>190</v>
      </c>
      <c r="F156" s="135" t="s">
        <v>191</v>
      </c>
      <c r="G156" s="129">
        <f t="shared" si="14"/>
        <v>0</v>
      </c>
      <c r="H156" s="63">
        <v>0</v>
      </c>
      <c r="I156" s="59">
        <v>0</v>
      </c>
      <c r="J156" s="63">
        <v>0</v>
      </c>
      <c r="K156" s="132">
        <v>0</v>
      </c>
    </row>
    <row r="157" spans="1:11" ht="15" customHeight="1" x14ac:dyDescent="0.25">
      <c r="A157" s="80" t="s">
        <v>182</v>
      </c>
      <c r="B157" s="96" t="s">
        <v>14</v>
      </c>
      <c r="C157" s="85" t="s">
        <v>227</v>
      </c>
      <c r="D157" s="96" t="s">
        <v>228</v>
      </c>
      <c r="E157" s="126" t="s">
        <v>194</v>
      </c>
      <c r="F157" s="135" t="s">
        <v>195</v>
      </c>
      <c r="G157" s="129">
        <f t="shared" si="14"/>
        <v>650</v>
      </c>
      <c r="H157" s="63">
        <v>140</v>
      </c>
      <c r="I157" s="59">
        <v>170</v>
      </c>
      <c r="J157" s="63">
        <v>170</v>
      </c>
      <c r="K157" s="132">
        <v>170</v>
      </c>
    </row>
    <row r="158" spans="1:11" ht="15" customHeight="1" x14ac:dyDescent="0.25">
      <c r="A158" s="80" t="s">
        <v>182</v>
      </c>
      <c r="B158" s="96" t="s">
        <v>14</v>
      </c>
      <c r="C158" s="85" t="s">
        <v>227</v>
      </c>
      <c r="D158" s="96" t="s">
        <v>228</v>
      </c>
      <c r="E158" s="126" t="s">
        <v>230</v>
      </c>
      <c r="F158" s="135" t="s">
        <v>231</v>
      </c>
      <c r="G158" s="129">
        <f t="shared" si="14"/>
        <v>3700.7799999999997</v>
      </c>
      <c r="H158" s="63">
        <v>926</v>
      </c>
      <c r="I158" s="59">
        <v>926</v>
      </c>
      <c r="J158" s="63">
        <v>926</v>
      </c>
      <c r="K158" s="132">
        <v>922.78</v>
      </c>
    </row>
    <row r="159" spans="1:11" ht="15" customHeight="1" x14ac:dyDescent="0.25">
      <c r="A159" s="80" t="s">
        <v>182</v>
      </c>
      <c r="B159" s="96" t="s">
        <v>14</v>
      </c>
      <c r="C159" s="85" t="s">
        <v>227</v>
      </c>
      <c r="D159" s="96" t="s">
        <v>228</v>
      </c>
      <c r="E159" s="126" t="s">
        <v>196</v>
      </c>
      <c r="F159" s="135" t="s">
        <v>197</v>
      </c>
      <c r="G159" s="129">
        <f t="shared" si="14"/>
        <v>334.4</v>
      </c>
      <c r="H159" s="63">
        <v>0</v>
      </c>
      <c r="I159" s="59">
        <v>334.4</v>
      </c>
      <c r="J159" s="63">
        <v>0</v>
      </c>
      <c r="K159" s="132">
        <v>0</v>
      </c>
    </row>
    <row r="160" spans="1:11" ht="15" customHeight="1" x14ac:dyDescent="0.25">
      <c r="A160" s="80" t="s">
        <v>182</v>
      </c>
      <c r="B160" s="96" t="s">
        <v>14</v>
      </c>
      <c r="C160" s="85" t="s">
        <v>227</v>
      </c>
      <c r="D160" s="96" t="s">
        <v>228</v>
      </c>
      <c r="E160" s="126" t="s">
        <v>232</v>
      </c>
      <c r="F160" s="135" t="s">
        <v>233</v>
      </c>
      <c r="G160" s="129">
        <f t="shared" si="14"/>
        <v>0</v>
      </c>
      <c r="H160" s="63">
        <v>0</v>
      </c>
      <c r="I160" s="59">
        <v>0</v>
      </c>
      <c r="J160" s="63">
        <v>0</v>
      </c>
      <c r="K160" s="132">
        <v>0</v>
      </c>
    </row>
    <row r="161" spans="1:11" ht="15" customHeight="1" x14ac:dyDescent="0.25">
      <c r="A161" s="80" t="s">
        <v>182</v>
      </c>
      <c r="B161" s="96" t="s">
        <v>14</v>
      </c>
      <c r="C161" s="85" t="s">
        <v>227</v>
      </c>
      <c r="D161" s="96" t="s">
        <v>228</v>
      </c>
      <c r="E161" s="126" t="s">
        <v>234</v>
      </c>
      <c r="F161" s="135" t="s">
        <v>235</v>
      </c>
      <c r="G161" s="129">
        <f t="shared" si="14"/>
        <v>0</v>
      </c>
      <c r="H161" s="63">
        <v>0</v>
      </c>
      <c r="I161" s="59">
        <v>0</v>
      </c>
      <c r="J161" s="63">
        <v>0</v>
      </c>
      <c r="K161" s="132">
        <v>0</v>
      </c>
    </row>
    <row r="162" spans="1:11" ht="24" x14ac:dyDescent="0.25">
      <c r="A162" s="80" t="s">
        <v>182</v>
      </c>
      <c r="B162" s="96" t="s">
        <v>14</v>
      </c>
      <c r="C162" s="85" t="s">
        <v>227</v>
      </c>
      <c r="D162" s="96" t="s">
        <v>228</v>
      </c>
      <c r="E162" s="126" t="s">
        <v>236</v>
      </c>
      <c r="F162" s="135" t="s">
        <v>237</v>
      </c>
      <c r="G162" s="129">
        <f t="shared" si="14"/>
        <v>0</v>
      </c>
      <c r="H162" s="63">
        <v>0</v>
      </c>
      <c r="I162" s="59">
        <v>0</v>
      </c>
      <c r="J162" s="63">
        <v>0</v>
      </c>
      <c r="K162" s="132">
        <v>0</v>
      </c>
    </row>
    <row r="163" spans="1:11" ht="24" x14ac:dyDescent="0.25">
      <c r="A163" s="80" t="s">
        <v>182</v>
      </c>
      <c r="B163" s="96" t="s">
        <v>14</v>
      </c>
      <c r="C163" s="85" t="s">
        <v>227</v>
      </c>
      <c r="D163" s="96" t="s">
        <v>228</v>
      </c>
      <c r="E163" s="126" t="s">
        <v>238</v>
      </c>
      <c r="F163" s="135" t="s">
        <v>239</v>
      </c>
      <c r="G163" s="129">
        <f t="shared" si="14"/>
        <v>0</v>
      </c>
      <c r="H163" s="63">
        <v>0</v>
      </c>
      <c r="I163" s="59">
        <v>0</v>
      </c>
      <c r="J163" s="63">
        <v>0</v>
      </c>
      <c r="K163" s="132">
        <v>0</v>
      </c>
    </row>
    <row r="164" spans="1:11" ht="24" x14ac:dyDescent="0.25">
      <c r="A164" s="80" t="s">
        <v>182</v>
      </c>
      <c r="B164" s="96" t="s">
        <v>14</v>
      </c>
      <c r="C164" s="85" t="s">
        <v>227</v>
      </c>
      <c r="D164" s="96" t="s">
        <v>228</v>
      </c>
      <c r="E164" s="126" t="s">
        <v>240</v>
      </c>
      <c r="F164" s="135" t="s">
        <v>241</v>
      </c>
      <c r="G164" s="129">
        <f t="shared" si="14"/>
        <v>0</v>
      </c>
      <c r="H164" s="63">
        <v>0</v>
      </c>
      <c r="I164" s="59">
        <v>0</v>
      </c>
      <c r="J164" s="63">
        <v>0</v>
      </c>
      <c r="K164" s="132">
        <v>0</v>
      </c>
    </row>
    <row r="165" spans="1:11" ht="15" customHeight="1" x14ac:dyDescent="0.25">
      <c r="A165" s="80" t="s">
        <v>182</v>
      </c>
      <c r="B165" s="96" t="s">
        <v>14</v>
      </c>
      <c r="C165" s="85" t="s">
        <v>227</v>
      </c>
      <c r="D165" s="96" t="s">
        <v>228</v>
      </c>
      <c r="E165" s="126" t="s">
        <v>198</v>
      </c>
      <c r="F165" s="135" t="s">
        <v>199</v>
      </c>
      <c r="G165" s="129">
        <f t="shared" si="14"/>
        <v>481.83</v>
      </c>
      <c r="H165" s="63">
        <v>120</v>
      </c>
      <c r="I165" s="59">
        <v>121</v>
      </c>
      <c r="J165" s="63">
        <v>121</v>
      </c>
      <c r="K165" s="132">
        <v>119.83</v>
      </c>
    </row>
    <row r="166" spans="1:11" ht="15" customHeight="1" x14ac:dyDescent="0.25">
      <c r="A166" s="80" t="s">
        <v>182</v>
      </c>
      <c r="B166" s="96" t="s">
        <v>14</v>
      </c>
      <c r="C166" s="85" t="s">
        <v>227</v>
      </c>
      <c r="D166" s="96" t="s">
        <v>228</v>
      </c>
      <c r="E166" s="126">
        <v>20</v>
      </c>
      <c r="F166" s="135" t="s">
        <v>200</v>
      </c>
      <c r="G166" s="129">
        <f t="shared" si="14"/>
        <v>1549</v>
      </c>
      <c r="H166" s="63">
        <v>321</v>
      </c>
      <c r="I166" s="59">
        <v>527</v>
      </c>
      <c r="J166" s="63">
        <v>495.5</v>
      </c>
      <c r="K166" s="132">
        <v>205.5</v>
      </c>
    </row>
    <row r="167" spans="1:11" ht="24" x14ac:dyDescent="0.25">
      <c r="A167" s="80" t="s">
        <v>182</v>
      </c>
      <c r="B167" s="96" t="s">
        <v>14</v>
      </c>
      <c r="C167" s="85" t="s">
        <v>227</v>
      </c>
      <c r="D167" s="96" t="s">
        <v>228</v>
      </c>
      <c r="E167" s="126" t="s">
        <v>242</v>
      </c>
      <c r="F167" s="135" t="s">
        <v>243</v>
      </c>
      <c r="G167" s="129">
        <f t="shared" si="14"/>
        <v>0</v>
      </c>
      <c r="H167" s="63">
        <v>0</v>
      </c>
      <c r="I167" s="59">
        <v>0</v>
      </c>
      <c r="J167" s="63">
        <v>0</v>
      </c>
      <c r="K167" s="132">
        <v>0</v>
      </c>
    </row>
    <row r="168" spans="1:11" ht="24" x14ac:dyDescent="0.25">
      <c r="A168" s="80" t="s">
        <v>182</v>
      </c>
      <c r="B168" s="96" t="s">
        <v>14</v>
      </c>
      <c r="C168" s="85" t="s">
        <v>227</v>
      </c>
      <c r="D168" s="96" t="s">
        <v>228</v>
      </c>
      <c r="E168" s="126" t="s">
        <v>207</v>
      </c>
      <c r="F168" s="135" t="s">
        <v>208</v>
      </c>
      <c r="G168" s="129">
        <f t="shared" si="14"/>
        <v>0</v>
      </c>
      <c r="H168" s="63">
        <v>0</v>
      </c>
      <c r="I168" s="59">
        <v>0</v>
      </c>
      <c r="J168" s="63">
        <v>0</v>
      </c>
      <c r="K168" s="132">
        <v>0</v>
      </c>
    </row>
    <row r="169" spans="1:11" ht="15" customHeight="1" thickBot="1" x14ac:dyDescent="0.3">
      <c r="A169" s="81" t="s">
        <v>182</v>
      </c>
      <c r="B169" s="98" t="s">
        <v>14</v>
      </c>
      <c r="C169" s="87" t="s">
        <v>227</v>
      </c>
      <c r="D169" s="98" t="s">
        <v>228</v>
      </c>
      <c r="E169" s="127" t="s">
        <v>209</v>
      </c>
      <c r="F169" s="136" t="s">
        <v>210</v>
      </c>
      <c r="G169" s="130">
        <f t="shared" si="14"/>
        <v>40</v>
      </c>
      <c r="H169" s="66">
        <v>7</v>
      </c>
      <c r="I169" s="61">
        <v>0</v>
      </c>
      <c r="J169" s="66">
        <v>28</v>
      </c>
      <c r="K169" s="133">
        <v>5</v>
      </c>
    </row>
    <row r="170" spans="1:11" ht="15.75" thickBot="1" x14ac:dyDescent="0.3">
      <c r="A170" s="222" t="s">
        <v>244</v>
      </c>
      <c r="B170" s="223"/>
      <c r="C170" s="223"/>
      <c r="D170" s="223"/>
      <c r="E170" s="223"/>
      <c r="F170" s="224"/>
      <c r="G170" s="44">
        <f>SUM(G154:G169)</f>
        <v>26210.75</v>
      </c>
      <c r="H170" s="45">
        <f t="shared" ref="H170:K170" si="15">SUM(H154:H169)</f>
        <v>6377.69</v>
      </c>
      <c r="I170" s="44">
        <f t="shared" si="15"/>
        <v>6942.0899999999992</v>
      </c>
      <c r="J170" s="45">
        <f t="shared" si="15"/>
        <v>6604.19</v>
      </c>
      <c r="K170" s="44">
        <f t="shared" si="15"/>
        <v>6286.78</v>
      </c>
    </row>
    <row r="171" spans="1:11" ht="24" x14ac:dyDescent="0.25">
      <c r="A171" s="79" t="s">
        <v>182</v>
      </c>
      <c r="B171" s="115" t="s">
        <v>14</v>
      </c>
      <c r="C171" s="84" t="s">
        <v>245</v>
      </c>
      <c r="D171" s="115" t="s">
        <v>246</v>
      </c>
      <c r="E171" s="141">
        <v>200130</v>
      </c>
      <c r="F171" s="134" t="s">
        <v>247</v>
      </c>
      <c r="G171" s="128">
        <f>SUM(H171:K171)</f>
        <v>95</v>
      </c>
      <c r="H171" s="120">
        <v>30</v>
      </c>
      <c r="I171" s="120">
        <v>30</v>
      </c>
      <c r="J171" s="73">
        <v>30</v>
      </c>
      <c r="K171" s="120">
        <v>5</v>
      </c>
    </row>
    <row r="172" spans="1:11" ht="15.75" thickBot="1" x14ac:dyDescent="0.3">
      <c r="A172" s="81" t="s">
        <v>182</v>
      </c>
      <c r="B172" s="98" t="s">
        <v>14</v>
      </c>
      <c r="C172" s="87" t="s">
        <v>245</v>
      </c>
      <c r="D172" s="98" t="s">
        <v>246</v>
      </c>
      <c r="E172" s="142">
        <v>710130</v>
      </c>
      <c r="F172" s="136" t="s">
        <v>210</v>
      </c>
      <c r="G172" s="130">
        <f>SUM(H172:K172)</f>
        <v>200</v>
      </c>
      <c r="H172" s="64">
        <v>50</v>
      </c>
      <c r="I172" s="64">
        <v>50</v>
      </c>
      <c r="J172" s="61">
        <v>50</v>
      </c>
      <c r="K172" s="64">
        <v>50</v>
      </c>
    </row>
    <row r="173" spans="1:11" ht="15.75" thickBot="1" x14ac:dyDescent="0.3">
      <c r="A173" s="222" t="s">
        <v>248</v>
      </c>
      <c r="B173" s="223"/>
      <c r="C173" s="223"/>
      <c r="D173" s="223"/>
      <c r="E173" s="223"/>
      <c r="F173" s="224"/>
      <c r="G173" s="47">
        <f t="shared" ref="G173:K173" si="16">SUM(G171:G172)</f>
        <v>295</v>
      </c>
      <c r="H173" s="44">
        <f t="shared" si="16"/>
        <v>80</v>
      </c>
      <c r="I173" s="44">
        <f t="shared" si="16"/>
        <v>80</v>
      </c>
      <c r="J173" s="45">
        <f t="shared" si="16"/>
        <v>80</v>
      </c>
      <c r="K173" s="44">
        <f t="shared" si="16"/>
        <v>55</v>
      </c>
    </row>
    <row r="174" spans="1:11" ht="24.75" thickBot="1" x14ac:dyDescent="0.3">
      <c r="A174" s="145" t="s">
        <v>182</v>
      </c>
      <c r="B174" s="109" t="s">
        <v>14</v>
      </c>
      <c r="C174" s="109" t="s">
        <v>249</v>
      </c>
      <c r="D174" s="137" t="s">
        <v>250</v>
      </c>
      <c r="E174" s="152" t="s">
        <v>251</v>
      </c>
      <c r="F174" s="150" t="s">
        <v>252</v>
      </c>
      <c r="G174" s="67">
        <f>SUM(H174:K174)</f>
        <v>847</v>
      </c>
      <c r="H174" s="138">
        <v>0</v>
      </c>
      <c r="I174" s="151">
        <v>847</v>
      </c>
      <c r="J174" s="138">
        <v>0</v>
      </c>
      <c r="K174" s="151">
        <v>0</v>
      </c>
    </row>
    <row r="175" spans="1:11" ht="15.75" thickBot="1" x14ac:dyDescent="0.3">
      <c r="A175" s="222" t="s">
        <v>253</v>
      </c>
      <c r="B175" s="223"/>
      <c r="C175" s="223"/>
      <c r="D175" s="223"/>
      <c r="E175" s="223"/>
      <c r="F175" s="224"/>
      <c r="G175" s="44">
        <f t="shared" ref="G175:K175" si="17">SUM(G174:G174)</f>
        <v>847</v>
      </c>
      <c r="H175" s="45">
        <f t="shared" si="17"/>
        <v>0</v>
      </c>
      <c r="I175" s="44">
        <f t="shared" si="17"/>
        <v>847</v>
      </c>
      <c r="J175" s="45">
        <f t="shared" si="17"/>
        <v>0</v>
      </c>
      <c r="K175" s="44">
        <f t="shared" si="17"/>
        <v>0</v>
      </c>
    </row>
    <row r="176" spans="1:11" ht="24.75" x14ac:dyDescent="0.25">
      <c r="A176" s="114" t="s">
        <v>182</v>
      </c>
      <c r="B176" s="115" t="s">
        <v>14</v>
      </c>
      <c r="C176" s="116" t="s">
        <v>254</v>
      </c>
      <c r="D176" s="115" t="s">
        <v>255</v>
      </c>
      <c r="E176" s="217">
        <v>100115</v>
      </c>
      <c r="F176" s="154" t="s">
        <v>256</v>
      </c>
      <c r="G176" s="60">
        <f t="shared" ref="G176:G187" si="18">H176+I176+J176+K176</f>
        <v>131.1</v>
      </c>
      <c r="H176" s="120">
        <v>51.3</v>
      </c>
      <c r="I176" s="119">
        <v>49.2</v>
      </c>
      <c r="J176" s="120">
        <v>17.2</v>
      </c>
      <c r="K176" s="159">
        <v>13.4</v>
      </c>
    </row>
    <row r="177" spans="1:11" x14ac:dyDescent="0.25">
      <c r="A177" s="80" t="s">
        <v>182</v>
      </c>
      <c r="B177" s="96" t="s">
        <v>14</v>
      </c>
      <c r="C177" s="85" t="s">
        <v>254</v>
      </c>
      <c r="D177" s="96" t="s">
        <v>255</v>
      </c>
      <c r="E177" s="126">
        <v>20</v>
      </c>
      <c r="F177" s="135" t="s">
        <v>200</v>
      </c>
      <c r="G177" s="129">
        <f t="shared" si="18"/>
        <v>3809.0000000000005</v>
      </c>
      <c r="H177" s="63">
        <v>2282.59</v>
      </c>
      <c r="I177" s="59">
        <v>1017.32</v>
      </c>
      <c r="J177" s="63">
        <v>446.46</v>
      </c>
      <c r="K177" s="132">
        <v>62.63</v>
      </c>
    </row>
    <row r="178" spans="1:11" ht="24" x14ac:dyDescent="0.25">
      <c r="A178" s="80" t="s">
        <v>182</v>
      </c>
      <c r="B178" s="96" t="s">
        <v>14</v>
      </c>
      <c r="C178" s="85" t="s">
        <v>254</v>
      </c>
      <c r="D178" s="96" t="s">
        <v>255</v>
      </c>
      <c r="E178" s="126" t="s">
        <v>257</v>
      </c>
      <c r="F178" s="135" t="s">
        <v>258</v>
      </c>
      <c r="G178" s="129">
        <f t="shared" si="18"/>
        <v>5470.9</v>
      </c>
      <c r="H178" s="63">
        <v>1369.75</v>
      </c>
      <c r="I178" s="59">
        <v>1369.75</v>
      </c>
      <c r="J178" s="63">
        <v>1368.75</v>
      </c>
      <c r="K178" s="132">
        <v>1362.65</v>
      </c>
    </row>
    <row r="179" spans="1:11" x14ac:dyDescent="0.25">
      <c r="A179" s="80" t="s">
        <v>182</v>
      </c>
      <c r="B179" s="96" t="s">
        <v>14</v>
      </c>
      <c r="C179" s="85" t="s">
        <v>254</v>
      </c>
      <c r="D179" s="96" t="s">
        <v>255</v>
      </c>
      <c r="E179" s="126" t="s">
        <v>259</v>
      </c>
      <c r="F179" s="135" t="s">
        <v>260</v>
      </c>
      <c r="G179" s="129">
        <f t="shared" si="18"/>
        <v>214.99999999999997</v>
      </c>
      <c r="H179" s="63">
        <v>79.7</v>
      </c>
      <c r="I179" s="59">
        <v>74</v>
      </c>
      <c r="J179" s="63">
        <v>28.7</v>
      </c>
      <c r="K179" s="132">
        <v>32.6</v>
      </c>
    </row>
    <row r="180" spans="1:11" x14ac:dyDescent="0.25">
      <c r="A180" s="80" t="s">
        <v>182</v>
      </c>
      <c r="B180" s="96" t="s">
        <v>14</v>
      </c>
      <c r="C180" s="85" t="s">
        <v>254</v>
      </c>
      <c r="D180" s="96" t="s">
        <v>255</v>
      </c>
      <c r="E180" s="126" t="s">
        <v>261</v>
      </c>
      <c r="F180" s="135" t="s">
        <v>202</v>
      </c>
      <c r="G180" s="129">
        <f t="shared" si="18"/>
        <v>1</v>
      </c>
      <c r="H180" s="63">
        <v>1</v>
      </c>
      <c r="I180" s="59">
        <v>0</v>
      </c>
      <c r="J180" s="63">
        <v>0</v>
      </c>
      <c r="K180" s="132">
        <v>0</v>
      </c>
    </row>
    <row r="181" spans="1:11" x14ac:dyDescent="0.25">
      <c r="A181" s="80" t="s">
        <v>182</v>
      </c>
      <c r="B181" s="96" t="s">
        <v>14</v>
      </c>
      <c r="C181" s="85" t="s">
        <v>254</v>
      </c>
      <c r="D181" s="96" t="s">
        <v>255</v>
      </c>
      <c r="E181" s="126" t="s">
        <v>262</v>
      </c>
      <c r="F181" s="135" t="s">
        <v>203</v>
      </c>
      <c r="G181" s="129">
        <f t="shared" si="18"/>
        <v>0</v>
      </c>
      <c r="H181" s="63">
        <v>0</v>
      </c>
      <c r="I181" s="59">
        <v>0</v>
      </c>
      <c r="J181" s="63">
        <v>0</v>
      </c>
      <c r="K181" s="132">
        <v>0</v>
      </c>
    </row>
    <row r="182" spans="1:11" x14ac:dyDescent="0.25">
      <c r="A182" s="80" t="s">
        <v>182</v>
      </c>
      <c r="B182" s="96" t="s">
        <v>14</v>
      </c>
      <c r="C182" s="85" t="s">
        <v>254</v>
      </c>
      <c r="D182" s="96" t="s">
        <v>255</v>
      </c>
      <c r="E182" s="126" t="s">
        <v>263</v>
      </c>
      <c r="F182" s="135" t="s">
        <v>264</v>
      </c>
      <c r="G182" s="129">
        <f t="shared" si="18"/>
        <v>791</v>
      </c>
      <c r="H182" s="63">
        <v>791</v>
      </c>
      <c r="I182" s="59">
        <v>0</v>
      </c>
      <c r="J182" s="63">
        <v>0</v>
      </c>
      <c r="K182" s="132">
        <v>0</v>
      </c>
    </row>
    <row r="183" spans="1:11" x14ac:dyDescent="0.25">
      <c r="A183" s="80" t="s">
        <v>182</v>
      </c>
      <c r="B183" s="96" t="s">
        <v>14</v>
      </c>
      <c r="C183" s="85" t="s">
        <v>254</v>
      </c>
      <c r="D183" s="96" t="s">
        <v>255</v>
      </c>
      <c r="E183" s="126">
        <v>600100</v>
      </c>
      <c r="F183" s="135" t="s">
        <v>121</v>
      </c>
      <c r="G183" s="129">
        <f t="shared" si="18"/>
        <v>8641</v>
      </c>
      <c r="H183" s="63">
        <v>2160</v>
      </c>
      <c r="I183" s="59">
        <v>2160</v>
      </c>
      <c r="J183" s="63">
        <v>2160</v>
      </c>
      <c r="K183" s="132">
        <v>2161</v>
      </c>
    </row>
    <row r="184" spans="1:11" x14ac:dyDescent="0.25">
      <c r="A184" s="80" t="s">
        <v>182</v>
      </c>
      <c r="B184" s="96" t="s">
        <v>14</v>
      </c>
      <c r="C184" s="85" t="s">
        <v>254</v>
      </c>
      <c r="D184" s="96" t="s">
        <v>255</v>
      </c>
      <c r="E184" s="126">
        <v>600300</v>
      </c>
      <c r="F184" s="135" t="s">
        <v>125</v>
      </c>
      <c r="G184" s="129">
        <f t="shared" si="18"/>
        <v>1642</v>
      </c>
      <c r="H184" s="63">
        <v>410</v>
      </c>
      <c r="I184" s="59">
        <v>410</v>
      </c>
      <c r="J184" s="63">
        <v>410</v>
      </c>
      <c r="K184" s="132">
        <v>412</v>
      </c>
    </row>
    <row r="185" spans="1:11" x14ac:dyDescent="0.25">
      <c r="A185" s="80" t="s">
        <v>182</v>
      </c>
      <c r="B185" s="96" t="s">
        <v>14</v>
      </c>
      <c r="C185" s="85" t="s">
        <v>254</v>
      </c>
      <c r="D185" s="96" t="s">
        <v>255</v>
      </c>
      <c r="E185" s="126">
        <v>710102</v>
      </c>
      <c r="F185" s="135" t="s">
        <v>265</v>
      </c>
      <c r="G185" s="129">
        <f t="shared" si="18"/>
        <v>20</v>
      </c>
      <c r="H185" s="63">
        <v>20</v>
      </c>
      <c r="I185" s="59">
        <v>0</v>
      </c>
      <c r="J185" s="63">
        <v>0</v>
      </c>
      <c r="K185" s="132">
        <v>0</v>
      </c>
    </row>
    <row r="186" spans="1:11" x14ac:dyDescent="0.25">
      <c r="A186" s="80" t="s">
        <v>182</v>
      </c>
      <c r="B186" s="96" t="s">
        <v>14</v>
      </c>
      <c r="C186" s="85" t="s">
        <v>254</v>
      </c>
      <c r="D186" s="96" t="s">
        <v>255</v>
      </c>
      <c r="E186" s="126" t="s">
        <v>209</v>
      </c>
      <c r="F186" s="135" t="s">
        <v>210</v>
      </c>
      <c r="G186" s="129">
        <f t="shared" si="18"/>
        <v>2681</v>
      </c>
      <c r="H186" s="63">
        <v>500</v>
      </c>
      <c r="I186" s="59">
        <v>1108</v>
      </c>
      <c r="J186" s="63">
        <v>500</v>
      </c>
      <c r="K186" s="132">
        <v>573</v>
      </c>
    </row>
    <row r="187" spans="1:11" ht="15.75" thickBot="1" x14ac:dyDescent="0.3">
      <c r="A187" s="121" t="s">
        <v>182</v>
      </c>
      <c r="B187" s="98" t="s">
        <v>14</v>
      </c>
      <c r="C187" s="122" t="s">
        <v>254</v>
      </c>
      <c r="D187" s="98" t="s">
        <v>255</v>
      </c>
      <c r="E187" s="194" t="s">
        <v>266</v>
      </c>
      <c r="F187" s="136" t="s">
        <v>267</v>
      </c>
      <c r="G187" s="218">
        <f t="shared" si="18"/>
        <v>0</v>
      </c>
      <c r="H187" s="66">
        <v>0</v>
      </c>
      <c r="I187" s="124">
        <v>0</v>
      </c>
      <c r="J187" s="66">
        <v>0</v>
      </c>
      <c r="K187" s="219">
        <v>0</v>
      </c>
    </row>
    <row r="188" spans="1:11" ht="15" customHeight="1" thickBot="1" x14ac:dyDescent="0.3">
      <c r="A188" s="222" t="s">
        <v>268</v>
      </c>
      <c r="B188" s="223"/>
      <c r="C188" s="223"/>
      <c r="D188" s="223"/>
      <c r="E188" s="223"/>
      <c r="F188" s="224"/>
      <c r="G188" s="44">
        <f>SUM(G176:G187)</f>
        <v>23402</v>
      </c>
      <c r="H188" s="45">
        <f>SUM(H176:H187)</f>
        <v>7665.34</v>
      </c>
      <c r="I188" s="44">
        <f t="shared" ref="I188:K188" si="19">SUM(I176:I187)</f>
        <v>6188.27</v>
      </c>
      <c r="J188" s="45">
        <f t="shared" si="19"/>
        <v>4931.1099999999997</v>
      </c>
      <c r="K188" s="44">
        <f t="shared" si="19"/>
        <v>4617.28</v>
      </c>
    </row>
    <row r="189" spans="1:11" ht="24.75" x14ac:dyDescent="0.25">
      <c r="A189" s="79" t="s">
        <v>182</v>
      </c>
      <c r="B189" s="115" t="s">
        <v>14</v>
      </c>
      <c r="C189" s="84" t="s">
        <v>269</v>
      </c>
      <c r="D189" s="115" t="s">
        <v>270</v>
      </c>
      <c r="E189" s="153">
        <v>100115</v>
      </c>
      <c r="F189" s="154" t="s">
        <v>256</v>
      </c>
      <c r="G189" s="128">
        <f>H189+I189+J189+K189</f>
        <v>46.4</v>
      </c>
      <c r="H189" s="120">
        <v>23</v>
      </c>
      <c r="I189" s="73">
        <v>11</v>
      </c>
      <c r="J189" s="120">
        <v>9.4</v>
      </c>
      <c r="K189" s="131">
        <v>3</v>
      </c>
    </row>
    <row r="190" spans="1:11" x14ac:dyDescent="0.25">
      <c r="A190" s="80" t="s">
        <v>182</v>
      </c>
      <c r="B190" s="96" t="s">
        <v>14</v>
      </c>
      <c r="C190" s="85" t="s">
        <v>269</v>
      </c>
      <c r="D190" s="96" t="s">
        <v>270</v>
      </c>
      <c r="E190" s="126">
        <v>20</v>
      </c>
      <c r="F190" s="135" t="s">
        <v>200</v>
      </c>
      <c r="G190" s="129">
        <f>H190+I190+J190+K190</f>
        <v>2077.1999999999998</v>
      </c>
      <c r="H190" s="63">
        <v>680.8</v>
      </c>
      <c r="I190" s="59">
        <v>392.1</v>
      </c>
      <c r="J190" s="63">
        <v>678.8</v>
      </c>
      <c r="K190" s="132">
        <v>325.5</v>
      </c>
    </row>
    <row r="191" spans="1:11" ht="15.75" thickBot="1" x14ac:dyDescent="0.3">
      <c r="A191" s="81" t="s">
        <v>182</v>
      </c>
      <c r="B191" s="98" t="s">
        <v>14</v>
      </c>
      <c r="C191" s="87" t="s">
        <v>269</v>
      </c>
      <c r="D191" s="98" t="s">
        <v>270</v>
      </c>
      <c r="E191" s="127">
        <v>570201</v>
      </c>
      <c r="F191" s="136" t="s">
        <v>201</v>
      </c>
      <c r="G191" s="130">
        <f>H191+I191+J191+K191</f>
        <v>252</v>
      </c>
      <c r="H191" s="66">
        <v>122.8</v>
      </c>
      <c r="I191" s="61">
        <v>69</v>
      </c>
      <c r="J191" s="66">
        <v>39.200000000000003</v>
      </c>
      <c r="K191" s="133">
        <v>21</v>
      </c>
    </row>
    <row r="192" spans="1:11" ht="15" customHeight="1" thickBot="1" x14ac:dyDescent="0.3">
      <c r="A192" s="222" t="s">
        <v>271</v>
      </c>
      <c r="B192" s="223"/>
      <c r="C192" s="223"/>
      <c r="D192" s="223"/>
      <c r="E192" s="223"/>
      <c r="F192" s="224"/>
      <c r="G192" s="44">
        <f>SUM(G189:G191)</f>
        <v>2375.6</v>
      </c>
      <c r="H192" s="45">
        <f>SUM(H189:H191)</f>
        <v>826.59999999999991</v>
      </c>
      <c r="I192" s="44">
        <f t="shared" ref="I192:K192" si="20">SUM(I189:I191)</f>
        <v>472.1</v>
      </c>
      <c r="J192" s="45">
        <f t="shared" si="20"/>
        <v>727.4</v>
      </c>
      <c r="K192" s="44">
        <f t="shared" si="20"/>
        <v>349.5</v>
      </c>
    </row>
    <row r="193" spans="1:11" ht="24.75" x14ac:dyDescent="0.25">
      <c r="A193" s="79" t="s">
        <v>182</v>
      </c>
      <c r="B193" s="115" t="s">
        <v>14</v>
      </c>
      <c r="C193" s="84" t="s">
        <v>272</v>
      </c>
      <c r="D193" s="115" t="s">
        <v>273</v>
      </c>
      <c r="E193" s="153">
        <v>100115</v>
      </c>
      <c r="F193" s="156" t="s">
        <v>256</v>
      </c>
      <c r="G193" s="56">
        <f t="shared" ref="G193:G201" si="21">H193+I193+J193+K193</f>
        <v>217.2</v>
      </c>
      <c r="H193" s="119">
        <v>92.6</v>
      </c>
      <c r="I193" s="120">
        <v>86.8</v>
      </c>
      <c r="J193" s="73">
        <v>20.8</v>
      </c>
      <c r="K193" s="120">
        <v>17</v>
      </c>
    </row>
    <row r="194" spans="1:11" x14ac:dyDescent="0.25">
      <c r="A194" s="80" t="s">
        <v>182</v>
      </c>
      <c r="B194" s="96" t="s">
        <v>14</v>
      </c>
      <c r="C194" s="85" t="s">
        <v>272</v>
      </c>
      <c r="D194" s="96" t="s">
        <v>273</v>
      </c>
      <c r="E194" s="126">
        <v>20</v>
      </c>
      <c r="F194" s="157" t="s">
        <v>200</v>
      </c>
      <c r="G194" s="57">
        <f t="shared" si="21"/>
        <v>9761.8000000000011</v>
      </c>
      <c r="H194" s="59">
        <v>3832.6</v>
      </c>
      <c r="I194" s="63">
        <v>2819.4</v>
      </c>
      <c r="J194" s="59">
        <v>1814.7</v>
      </c>
      <c r="K194" s="63">
        <v>1295.0999999999999</v>
      </c>
    </row>
    <row r="195" spans="1:11" ht="24" x14ac:dyDescent="0.25">
      <c r="A195" s="80" t="s">
        <v>182</v>
      </c>
      <c r="B195" s="96" t="s">
        <v>14</v>
      </c>
      <c r="C195" s="85" t="s">
        <v>272</v>
      </c>
      <c r="D195" s="96" t="s">
        <v>273</v>
      </c>
      <c r="E195" s="126" t="s">
        <v>257</v>
      </c>
      <c r="F195" s="157" t="s">
        <v>258</v>
      </c>
      <c r="G195" s="57">
        <f t="shared" si="21"/>
        <v>4149.2</v>
      </c>
      <c r="H195" s="59">
        <v>1036.55</v>
      </c>
      <c r="I195" s="63">
        <v>1036.55</v>
      </c>
      <c r="J195" s="59">
        <v>1036.55</v>
      </c>
      <c r="K195" s="63">
        <v>1039.55</v>
      </c>
    </row>
    <row r="196" spans="1:11" x14ac:dyDescent="0.25">
      <c r="A196" s="80" t="s">
        <v>182</v>
      </c>
      <c r="B196" s="96" t="s">
        <v>14</v>
      </c>
      <c r="C196" s="85" t="s">
        <v>272</v>
      </c>
      <c r="D196" s="96" t="s">
        <v>273</v>
      </c>
      <c r="E196" s="126" t="s">
        <v>259</v>
      </c>
      <c r="F196" s="157" t="s">
        <v>260</v>
      </c>
      <c r="G196" s="57">
        <f t="shared" si="21"/>
        <v>1398.1</v>
      </c>
      <c r="H196" s="59">
        <v>413</v>
      </c>
      <c r="I196" s="63">
        <v>468</v>
      </c>
      <c r="J196" s="59">
        <v>258.8</v>
      </c>
      <c r="K196" s="63">
        <v>258.3</v>
      </c>
    </row>
    <row r="197" spans="1:11" x14ac:dyDescent="0.25">
      <c r="A197" s="80" t="s">
        <v>182</v>
      </c>
      <c r="B197" s="96" t="s">
        <v>14</v>
      </c>
      <c r="C197" s="85" t="s">
        <v>272</v>
      </c>
      <c r="D197" s="96" t="s">
        <v>273</v>
      </c>
      <c r="E197" s="126" t="s">
        <v>274</v>
      </c>
      <c r="F197" s="157" t="s">
        <v>275</v>
      </c>
      <c r="G197" s="57">
        <f t="shared" si="21"/>
        <v>1278</v>
      </c>
      <c r="H197" s="59">
        <v>0</v>
      </c>
      <c r="I197" s="63">
        <v>0</v>
      </c>
      <c r="J197" s="59">
        <v>0</v>
      </c>
      <c r="K197" s="63">
        <v>1278</v>
      </c>
    </row>
    <row r="198" spans="1:11" x14ac:dyDescent="0.25">
      <c r="A198" s="80"/>
      <c r="B198" s="96"/>
      <c r="C198" s="85"/>
      <c r="D198" s="96"/>
      <c r="E198" s="126">
        <v>610200</v>
      </c>
      <c r="F198" s="157" t="s">
        <v>276</v>
      </c>
      <c r="G198" s="57">
        <f t="shared" si="21"/>
        <v>79</v>
      </c>
      <c r="H198" s="59">
        <v>0</v>
      </c>
      <c r="I198" s="63">
        <v>0</v>
      </c>
      <c r="J198" s="59">
        <v>0</v>
      </c>
      <c r="K198" s="63">
        <v>79</v>
      </c>
    </row>
    <row r="199" spans="1:11" x14ac:dyDescent="0.25">
      <c r="A199" s="80" t="s">
        <v>182</v>
      </c>
      <c r="B199" s="96" t="s">
        <v>14</v>
      </c>
      <c r="C199" s="85" t="s">
        <v>272</v>
      </c>
      <c r="D199" s="96" t="s">
        <v>273</v>
      </c>
      <c r="E199" s="126" t="s">
        <v>277</v>
      </c>
      <c r="F199" s="157" t="s">
        <v>125</v>
      </c>
      <c r="G199" s="57">
        <f t="shared" si="21"/>
        <v>243</v>
      </c>
      <c r="H199" s="59">
        <v>0</v>
      </c>
      <c r="I199" s="63">
        <v>0</v>
      </c>
      <c r="J199" s="59">
        <v>0</v>
      </c>
      <c r="K199" s="63">
        <v>243</v>
      </c>
    </row>
    <row r="200" spans="1:11" ht="24" x14ac:dyDescent="0.25">
      <c r="A200" s="80" t="s">
        <v>182</v>
      </c>
      <c r="B200" s="96" t="s">
        <v>14</v>
      </c>
      <c r="C200" s="85" t="s">
        <v>272</v>
      </c>
      <c r="D200" s="96" t="s">
        <v>273</v>
      </c>
      <c r="E200" s="126">
        <v>710102</v>
      </c>
      <c r="F200" s="157" t="s">
        <v>243</v>
      </c>
      <c r="G200" s="57">
        <f t="shared" si="21"/>
        <v>10</v>
      </c>
      <c r="H200" s="59">
        <v>10</v>
      </c>
      <c r="I200" s="63">
        <v>0</v>
      </c>
      <c r="J200" s="59">
        <v>0</v>
      </c>
      <c r="K200" s="63">
        <v>0</v>
      </c>
    </row>
    <row r="201" spans="1:11" ht="15.75" thickBot="1" x14ac:dyDescent="0.3">
      <c r="A201" s="81" t="s">
        <v>182</v>
      </c>
      <c r="B201" s="98" t="s">
        <v>14</v>
      </c>
      <c r="C201" s="87" t="s">
        <v>272</v>
      </c>
      <c r="D201" s="98" t="s">
        <v>273</v>
      </c>
      <c r="E201" s="127" t="s">
        <v>209</v>
      </c>
      <c r="F201" s="158" t="s">
        <v>210</v>
      </c>
      <c r="G201" s="68">
        <f t="shared" si="21"/>
        <v>2112</v>
      </c>
      <c r="H201" s="61">
        <v>610</v>
      </c>
      <c r="I201" s="64">
        <v>500</v>
      </c>
      <c r="J201" s="61">
        <v>500</v>
      </c>
      <c r="K201" s="64">
        <v>502</v>
      </c>
    </row>
    <row r="202" spans="1:11" ht="15" customHeight="1" thickBot="1" x14ac:dyDescent="0.3">
      <c r="A202" s="222" t="s">
        <v>278</v>
      </c>
      <c r="B202" s="223"/>
      <c r="C202" s="223"/>
      <c r="D202" s="223"/>
      <c r="E202" s="223"/>
      <c r="F202" s="224"/>
      <c r="G202" s="44">
        <f t="shared" ref="G202:K202" si="22">SUM(G193:G201)</f>
        <v>19248.300000000003</v>
      </c>
      <c r="H202" s="45">
        <f t="shared" si="22"/>
        <v>5994.75</v>
      </c>
      <c r="I202" s="44">
        <f t="shared" si="22"/>
        <v>4910.75</v>
      </c>
      <c r="J202" s="45">
        <f t="shared" si="22"/>
        <v>3630.8500000000004</v>
      </c>
      <c r="K202" s="44">
        <f t="shared" si="22"/>
        <v>4711.95</v>
      </c>
    </row>
    <row r="203" spans="1:11" s="32" customFormat="1" ht="24.75" x14ac:dyDescent="0.25">
      <c r="A203" s="79" t="s">
        <v>182</v>
      </c>
      <c r="B203" s="115" t="s">
        <v>14</v>
      </c>
      <c r="C203" s="84">
        <v>650402</v>
      </c>
      <c r="D203" s="115" t="s">
        <v>279</v>
      </c>
      <c r="E203" s="153">
        <v>100115</v>
      </c>
      <c r="F203" s="154" t="s">
        <v>256</v>
      </c>
      <c r="G203" s="170">
        <f t="shared" ref="G203:G211" si="23">H203+I203+J203+K203</f>
        <v>437.29999999999995</v>
      </c>
      <c r="H203" s="73">
        <v>174</v>
      </c>
      <c r="I203" s="65">
        <v>158.9</v>
      </c>
      <c r="J203" s="73">
        <v>65.5</v>
      </c>
      <c r="K203" s="65">
        <v>38.9</v>
      </c>
    </row>
    <row r="204" spans="1:11" x14ac:dyDescent="0.25">
      <c r="A204" s="80" t="s">
        <v>182</v>
      </c>
      <c r="B204" s="96" t="s">
        <v>14</v>
      </c>
      <c r="C204" s="85" t="s">
        <v>280</v>
      </c>
      <c r="D204" s="96" t="s">
        <v>279</v>
      </c>
      <c r="E204" s="126">
        <v>20</v>
      </c>
      <c r="F204" s="135" t="s">
        <v>200</v>
      </c>
      <c r="G204" s="171">
        <f t="shared" si="23"/>
        <v>15572</v>
      </c>
      <c r="H204" s="59">
        <v>6671.8</v>
      </c>
      <c r="I204" s="63">
        <v>4637.5</v>
      </c>
      <c r="J204" s="59">
        <v>2409</v>
      </c>
      <c r="K204" s="63">
        <v>1853.7</v>
      </c>
    </row>
    <row r="205" spans="1:11" ht="24" x14ac:dyDescent="0.25">
      <c r="A205" s="80" t="s">
        <v>182</v>
      </c>
      <c r="B205" s="96" t="s">
        <v>14</v>
      </c>
      <c r="C205" s="85" t="s">
        <v>280</v>
      </c>
      <c r="D205" s="96" t="s">
        <v>279</v>
      </c>
      <c r="E205" s="126" t="s">
        <v>257</v>
      </c>
      <c r="F205" s="135" t="s">
        <v>258</v>
      </c>
      <c r="G205" s="171">
        <f t="shared" si="23"/>
        <v>9106</v>
      </c>
      <c r="H205" s="59">
        <v>2336.6999999999998</v>
      </c>
      <c r="I205" s="63">
        <v>2257.6999999999998</v>
      </c>
      <c r="J205" s="59">
        <v>2258.6999999999998</v>
      </c>
      <c r="K205" s="63">
        <v>2252.9</v>
      </c>
    </row>
    <row r="206" spans="1:11" x14ac:dyDescent="0.25">
      <c r="A206" s="80" t="s">
        <v>182</v>
      </c>
      <c r="B206" s="96" t="s">
        <v>14</v>
      </c>
      <c r="C206" s="85" t="s">
        <v>280</v>
      </c>
      <c r="D206" s="96" t="s">
        <v>279</v>
      </c>
      <c r="E206" s="126" t="s">
        <v>259</v>
      </c>
      <c r="F206" s="135" t="s">
        <v>260</v>
      </c>
      <c r="G206" s="171">
        <f t="shared" si="23"/>
        <v>990.90000000000009</v>
      </c>
      <c r="H206" s="59">
        <v>310.95999999999998</v>
      </c>
      <c r="I206" s="63">
        <v>344</v>
      </c>
      <c r="J206" s="59">
        <v>172</v>
      </c>
      <c r="K206" s="63">
        <v>163.94</v>
      </c>
    </row>
    <row r="207" spans="1:11" x14ac:dyDescent="0.25">
      <c r="A207" s="80" t="s">
        <v>182</v>
      </c>
      <c r="B207" s="96" t="s">
        <v>14</v>
      </c>
      <c r="C207" s="85" t="s">
        <v>280</v>
      </c>
      <c r="D207" s="96" t="s">
        <v>279</v>
      </c>
      <c r="E207" s="126" t="s">
        <v>274</v>
      </c>
      <c r="F207" s="135" t="s">
        <v>275</v>
      </c>
      <c r="G207" s="171">
        <f t="shared" si="23"/>
        <v>6029</v>
      </c>
      <c r="H207" s="59">
        <v>392</v>
      </c>
      <c r="I207" s="63">
        <v>508</v>
      </c>
      <c r="J207" s="59">
        <v>2521</v>
      </c>
      <c r="K207" s="63">
        <v>2608</v>
      </c>
    </row>
    <row r="208" spans="1:11" x14ac:dyDescent="0.25">
      <c r="A208" s="80"/>
      <c r="B208" s="96"/>
      <c r="C208" s="85"/>
      <c r="D208" s="96"/>
      <c r="E208" s="126">
        <v>610200</v>
      </c>
      <c r="F208" s="135" t="s">
        <v>276</v>
      </c>
      <c r="G208" s="171">
        <f t="shared" si="23"/>
        <v>184</v>
      </c>
      <c r="H208" s="59">
        <v>184</v>
      </c>
      <c r="I208" s="63">
        <v>0</v>
      </c>
      <c r="J208" s="59">
        <v>0</v>
      </c>
      <c r="K208" s="63">
        <v>0</v>
      </c>
    </row>
    <row r="209" spans="1:11" x14ac:dyDescent="0.25">
      <c r="A209" s="80" t="s">
        <v>182</v>
      </c>
      <c r="B209" s="96" t="s">
        <v>14</v>
      </c>
      <c r="C209" s="85" t="s">
        <v>280</v>
      </c>
      <c r="D209" s="96" t="s">
        <v>279</v>
      </c>
      <c r="E209" s="126" t="s">
        <v>277</v>
      </c>
      <c r="F209" s="135" t="s">
        <v>125</v>
      </c>
      <c r="G209" s="171">
        <f t="shared" si="23"/>
        <v>1041</v>
      </c>
      <c r="H209" s="59">
        <v>74</v>
      </c>
      <c r="I209" s="63">
        <v>96</v>
      </c>
      <c r="J209" s="59">
        <v>479</v>
      </c>
      <c r="K209" s="63">
        <v>392</v>
      </c>
    </row>
    <row r="210" spans="1:11" x14ac:dyDescent="0.25">
      <c r="A210" s="80" t="s">
        <v>182</v>
      </c>
      <c r="B210" s="96" t="s">
        <v>14</v>
      </c>
      <c r="C210" s="85" t="s">
        <v>280</v>
      </c>
      <c r="D210" s="96" t="s">
        <v>279</v>
      </c>
      <c r="E210" s="126" t="s">
        <v>281</v>
      </c>
      <c r="F210" s="135" t="s">
        <v>265</v>
      </c>
      <c r="G210" s="171">
        <f t="shared" si="23"/>
        <v>195</v>
      </c>
      <c r="H210" s="59">
        <v>195</v>
      </c>
      <c r="I210" s="63">
        <v>0</v>
      </c>
      <c r="J210" s="59">
        <v>0</v>
      </c>
      <c r="K210" s="63">
        <v>0</v>
      </c>
    </row>
    <row r="211" spans="1:11" ht="15.75" thickBot="1" x14ac:dyDescent="0.3">
      <c r="A211" s="81" t="s">
        <v>182</v>
      </c>
      <c r="B211" s="98" t="s">
        <v>14</v>
      </c>
      <c r="C211" s="87" t="s">
        <v>280</v>
      </c>
      <c r="D211" s="98" t="s">
        <v>279</v>
      </c>
      <c r="E211" s="127" t="s">
        <v>209</v>
      </c>
      <c r="F211" s="136" t="s">
        <v>210</v>
      </c>
      <c r="G211" s="172">
        <f t="shared" si="23"/>
        <v>7441.24</v>
      </c>
      <c r="H211" s="61">
        <v>2557</v>
      </c>
      <c r="I211" s="64">
        <v>2000</v>
      </c>
      <c r="J211" s="61">
        <v>2000</v>
      </c>
      <c r="K211" s="64">
        <v>884.24</v>
      </c>
    </row>
    <row r="212" spans="1:11" ht="15" customHeight="1" thickBot="1" x14ac:dyDescent="0.3">
      <c r="A212" s="222" t="s">
        <v>282</v>
      </c>
      <c r="B212" s="232"/>
      <c r="C212" s="223"/>
      <c r="D212" s="232"/>
      <c r="E212" s="223"/>
      <c r="F212" s="233"/>
      <c r="G212" s="44">
        <f>SUM(G203:G211)</f>
        <v>40996.439999999995</v>
      </c>
      <c r="H212" s="45">
        <f t="shared" ref="H212:K212" si="24">SUM(H203:H211)</f>
        <v>12895.46</v>
      </c>
      <c r="I212" s="44">
        <f t="shared" si="24"/>
        <v>10002.099999999999</v>
      </c>
      <c r="J212" s="45">
        <f t="shared" si="24"/>
        <v>9905.2000000000007</v>
      </c>
      <c r="K212" s="44">
        <f t="shared" si="24"/>
        <v>8193.68</v>
      </c>
    </row>
    <row r="213" spans="1:11" x14ac:dyDescent="0.25">
      <c r="A213" s="114" t="s">
        <v>182</v>
      </c>
      <c r="B213" s="115" t="s">
        <v>14</v>
      </c>
      <c r="C213" s="116">
        <v>650403</v>
      </c>
      <c r="D213" s="115" t="s">
        <v>283</v>
      </c>
      <c r="E213" s="173">
        <v>20</v>
      </c>
      <c r="F213" s="134" t="s">
        <v>200</v>
      </c>
      <c r="G213" s="170">
        <f>H213+I213+J213+K213</f>
        <v>98</v>
      </c>
      <c r="H213" s="73">
        <v>0</v>
      </c>
      <c r="I213" s="65">
        <v>72</v>
      </c>
      <c r="J213" s="73">
        <v>26</v>
      </c>
      <c r="K213" s="65">
        <v>0</v>
      </c>
    </row>
    <row r="214" spans="1:11" ht="15.75" thickBot="1" x14ac:dyDescent="0.3">
      <c r="A214" s="81" t="s">
        <v>182</v>
      </c>
      <c r="B214" s="98" t="s">
        <v>14</v>
      </c>
      <c r="C214" s="87">
        <v>650403</v>
      </c>
      <c r="D214" s="174" t="s">
        <v>283</v>
      </c>
      <c r="E214" s="127" t="s">
        <v>259</v>
      </c>
      <c r="F214" s="136" t="s">
        <v>260</v>
      </c>
      <c r="G214" s="172">
        <f>H214+I214+J214+K214</f>
        <v>50</v>
      </c>
      <c r="H214" s="61">
        <v>15</v>
      </c>
      <c r="I214" s="64">
        <v>20</v>
      </c>
      <c r="J214" s="61">
        <v>5</v>
      </c>
      <c r="K214" s="64">
        <v>10</v>
      </c>
    </row>
    <row r="215" spans="1:11" ht="15" customHeight="1" thickBot="1" x14ac:dyDescent="0.3">
      <c r="A215" s="222" t="s">
        <v>284</v>
      </c>
      <c r="B215" s="223"/>
      <c r="C215" s="223"/>
      <c r="D215" s="223"/>
      <c r="E215" s="223"/>
      <c r="F215" s="231"/>
      <c r="G215" s="46">
        <f t="shared" ref="G215:K215" si="25">SUM(G213:G214)</f>
        <v>148</v>
      </c>
      <c r="H215" s="45">
        <f t="shared" si="25"/>
        <v>15</v>
      </c>
      <c r="I215" s="44">
        <f t="shared" si="25"/>
        <v>92</v>
      </c>
      <c r="J215" s="45">
        <f t="shared" si="25"/>
        <v>31</v>
      </c>
      <c r="K215" s="44">
        <f t="shared" si="25"/>
        <v>10</v>
      </c>
    </row>
    <row r="216" spans="1:11" ht="15.75" thickBot="1" x14ac:dyDescent="0.3">
      <c r="A216" s="145" t="s">
        <v>182</v>
      </c>
      <c r="B216" s="109" t="s">
        <v>14</v>
      </c>
      <c r="C216" s="137">
        <v>650403</v>
      </c>
      <c r="D216" s="109" t="s">
        <v>285</v>
      </c>
      <c r="E216" s="175">
        <v>20</v>
      </c>
      <c r="F216" s="177" t="s">
        <v>200</v>
      </c>
      <c r="G216" s="176">
        <f>H216+I216+J216+K216</f>
        <v>224</v>
      </c>
      <c r="H216" s="138">
        <v>125</v>
      </c>
      <c r="I216" s="155">
        <v>73</v>
      </c>
      <c r="J216" s="138">
        <v>20</v>
      </c>
      <c r="K216" s="155">
        <v>6</v>
      </c>
    </row>
    <row r="217" spans="1:11" ht="15" customHeight="1" thickBot="1" x14ac:dyDescent="0.3">
      <c r="A217" s="222" t="s">
        <v>286</v>
      </c>
      <c r="B217" s="223"/>
      <c r="C217" s="223"/>
      <c r="D217" s="223"/>
      <c r="E217" s="223"/>
      <c r="F217" s="224"/>
      <c r="G217" s="44">
        <f>SUM(G216:G216)</f>
        <v>224</v>
      </c>
      <c r="H217" s="45">
        <f t="shared" ref="H217:K217" si="26">SUM(H216:H216)</f>
        <v>125</v>
      </c>
      <c r="I217" s="44">
        <f t="shared" si="26"/>
        <v>73</v>
      </c>
      <c r="J217" s="45">
        <f t="shared" si="26"/>
        <v>20</v>
      </c>
      <c r="K217" s="44">
        <f t="shared" si="26"/>
        <v>6</v>
      </c>
    </row>
    <row r="218" spans="1:11" ht="15.75" thickBot="1" x14ac:dyDescent="0.3">
      <c r="A218" s="145" t="s">
        <v>182</v>
      </c>
      <c r="B218" s="109" t="s">
        <v>14</v>
      </c>
      <c r="C218" s="137">
        <v>651103</v>
      </c>
      <c r="D218" s="109" t="s">
        <v>287</v>
      </c>
      <c r="E218" s="175">
        <v>510101</v>
      </c>
      <c r="F218" s="177" t="s">
        <v>216</v>
      </c>
      <c r="G218" s="176">
        <f>H218+I218+J218+K218</f>
        <v>100</v>
      </c>
      <c r="H218" s="138">
        <v>25</v>
      </c>
      <c r="I218" s="155">
        <v>25</v>
      </c>
      <c r="J218" s="138">
        <v>25</v>
      </c>
      <c r="K218" s="155">
        <v>25</v>
      </c>
    </row>
    <row r="219" spans="1:11" ht="15" customHeight="1" thickBot="1" x14ac:dyDescent="0.3">
      <c r="A219" s="222" t="s">
        <v>288</v>
      </c>
      <c r="B219" s="223"/>
      <c r="C219" s="223"/>
      <c r="D219" s="223"/>
      <c r="E219" s="223"/>
      <c r="F219" s="224"/>
      <c r="G219" s="44">
        <f>SUM(G218:G218)</f>
        <v>100</v>
      </c>
      <c r="H219" s="45">
        <f t="shared" ref="H219:K219" si="27">SUM(H218:H218)</f>
        <v>25</v>
      </c>
      <c r="I219" s="44">
        <f t="shared" si="27"/>
        <v>25</v>
      </c>
      <c r="J219" s="45">
        <f t="shared" si="27"/>
        <v>25</v>
      </c>
      <c r="K219" s="44">
        <f t="shared" si="27"/>
        <v>25</v>
      </c>
    </row>
    <row r="220" spans="1:11" ht="24" x14ac:dyDescent="0.25">
      <c r="A220" s="79" t="s">
        <v>182</v>
      </c>
      <c r="B220" s="115" t="s">
        <v>14</v>
      </c>
      <c r="C220" s="84" t="s">
        <v>289</v>
      </c>
      <c r="D220" s="115" t="s">
        <v>290</v>
      </c>
      <c r="E220" s="125">
        <v>100115</v>
      </c>
      <c r="F220" s="134" t="s">
        <v>256</v>
      </c>
      <c r="G220" s="170">
        <f>H220+I220+J220+K220</f>
        <v>68</v>
      </c>
      <c r="H220" s="73">
        <v>27</v>
      </c>
      <c r="I220" s="65">
        <v>27</v>
      </c>
      <c r="J220" s="73">
        <v>14</v>
      </c>
      <c r="K220" s="65">
        <v>0</v>
      </c>
    </row>
    <row r="221" spans="1:11" x14ac:dyDescent="0.25">
      <c r="A221" s="80" t="s">
        <v>182</v>
      </c>
      <c r="B221" s="96" t="s">
        <v>14</v>
      </c>
      <c r="C221" s="85" t="s">
        <v>289</v>
      </c>
      <c r="D221" s="96" t="s">
        <v>290</v>
      </c>
      <c r="E221" s="126" t="s">
        <v>192</v>
      </c>
      <c r="F221" s="135" t="s">
        <v>193</v>
      </c>
      <c r="G221" s="171">
        <f>H221+I221+J221+K221</f>
        <v>509</v>
      </c>
      <c r="H221" s="59">
        <v>150</v>
      </c>
      <c r="I221" s="63">
        <v>150</v>
      </c>
      <c r="J221" s="59">
        <v>120</v>
      </c>
      <c r="K221" s="63">
        <v>89</v>
      </c>
    </row>
    <row r="222" spans="1:11" x14ac:dyDescent="0.25">
      <c r="A222" s="80" t="s">
        <v>182</v>
      </c>
      <c r="B222" s="96" t="s">
        <v>14</v>
      </c>
      <c r="C222" s="85" t="s">
        <v>289</v>
      </c>
      <c r="D222" s="96" t="s">
        <v>290</v>
      </c>
      <c r="E222" s="126" t="s">
        <v>196</v>
      </c>
      <c r="F222" s="135" t="s">
        <v>197</v>
      </c>
      <c r="G222" s="171">
        <f>H222+I222+J222+K222</f>
        <v>218</v>
      </c>
      <c r="H222" s="59">
        <v>0</v>
      </c>
      <c r="I222" s="63">
        <v>218</v>
      </c>
      <c r="J222" s="59">
        <v>0</v>
      </c>
      <c r="K222" s="63">
        <v>0</v>
      </c>
    </row>
    <row r="223" spans="1:11" x14ac:dyDescent="0.25">
      <c r="A223" s="80" t="s">
        <v>182</v>
      </c>
      <c r="B223" s="96" t="s">
        <v>14</v>
      </c>
      <c r="C223" s="85" t="s">
        <v>289</v>
      </c>
      <c r="D223" s="96" t="s">
        <v>290</v>
      </c>
      <c r="E223" s="126" t="s">
        <v>198</v>
      </c>
      <c r="F223" s="135" t="s">
        <v>199</v>
      </c>
      <c r="G223" s="171">
        <f>H223+I223+J223+K223</f>
        <v>11</v>
      </c>
      <c r="H223" s="59">
        <v>4</v>
      </c>
      <c r="I223" s="63">
        <v>3</v>
      </c>
      <c r="J223" s="59">
        <v>2</v>
      </c>
      <c r="K223" s="63">
        <v>2</v>
      </c>
    </row>
    <row r="224" spans="1:11" ht="15.75" thickBot="1" x14ac:dyDescent="0.3">
      <c r="A224" s="81" t="s">
        <v>182</v>
      </c>
      <c r="B224" s="98" t="s">
        <v>14</v>
      </c>
      <c r="C224" s="87" t="s">
        <v>289</v>
      </c>
      <c r="D224" s="98" t="s">
        <v>290</v>
      </c>
      <c r="E224" s="127">
        <v>20</v>
      </c>
      <c r="F224" s="136" t="s">
        <v>200</v>
      </c>
      <c r="G224" s="172">
        <f>H224+I224+J224+K224</f>
        <v>901</v>
      </c>
      <c r="H224" s="61">
        <v>284.5</v>
      </c>
      <c r="I224" s="64">
        <v>360</v>
      </c>
      <c r="J224" s="61">
        <v>172.5</v>
      </c>
      <c r="K224" s="64">
        <v>84</v>
      </c>
    </row>
    <row r="225" spans="1:11" ht="15" customHeight="1" thickBot="1" x14ac:dyDescent="0.3">
      <c r="A225" s="222" t="s">
        <v>291</v>
      </c>
      <c r="B225" s="223"/>
      <c r="C225" s="223"/>
      <c r="D225" s="223"/>
      <c r="E225" s="223"/>
      <c r="F225" s="224"/>
      <c r="G225" s="44">
        <f t="shared" ref="G225:K225" si="28">SUM(G220:G224)</f>
        <v>1707</v>
      </c>
      <c r="H225" s="45">
        <f t="shared" si="28"/>
        <v>465.5</v>
      </c>
      <c r="I225" s="44">
        <f t="shared" si="28"/>
        <v>758</v>
      </c>
      <c r="J225" s="45">
        <f t="shared" si="28"/>
        <v>308.5</v>
      </c>
      <c r="K225" s="44">
        <f t="shared" si="28"/>
        <v>175</v>
      </c>
    </row>
    <row r="226" spans="1:11" ht="24" x14ac:dyDescent="0.25">
      <c r="A226" s="178" t="s">
        <v>182</v>
      </c>
      <c r="B226" s="134" t="s">
        <v>14</v>
      </c>
      <c r="C226" s="181" t="s">
        <v>292</v>
      </c>
      <c r="D226" s="134" t="s">
        <v>293</v>
      </c>
      <c r="E226" s="125" t="s">
        <v>294</v>
      </c>
      <c r="F226" s="134" t="s">
        <v>295</v>
      </c>
      <c r="G226" s="170">
        <f>H226+I226+J226+K226</f>
        <v>19.2</v>
      </c>
      <c r="H226" s="73">
        <v>19.2</v>
      </c>
      <c r="I226" s="65">
        <v>0</v>
      </c>
      <c r="J226" s="73">
        <v>0</v>
      </c>
      <c r="K226" s="65">
        <v>0</v>
      </c>
    </row>
    <row r="227" spans="1:11" x14ac:dyDescent="0.25">
      <c r="A227" s="157" t="s">
        <v>182</v>
      </c>
      <c r="B227" s="135" t="s">
        <v>14</v>
      </c>
      <c r="C227" s="182" t="s">
        <v>292</v>
      </c>
      <c r="D227" s="135" t="s">
        <v>293</v>
      </c>
      <c r="E227" s="184">
        <v>600100</v>
      </c>
      <c r="F227" s="191" t="s">
        <v>121</v>
      </c>
      <c r="G227" s="186">
        <f>H227+I227+J227+K227</f>
        <v>42804</v>
      </c>
      <c r="H227" s="160">
        <v>84</v>
      </c>
      <c r="I227" s="167">
        <v>84</v>
      </c>
      <c r="J227" s="160">
        <v>25630</v>
      </c>
      <c r="K227" s="167">
        <v>17006</v>
      </c>
    </row>
    <row r="228" spans="1:11" ht="15.75" thickBot="1" x14ac:dyDescent="0.3">
      <c r="A228" s="179" t="s">
        <v>182</v>
      </c>
      <c r="B228" s="136" t="s">
        <v>14</v>
      </c>
      <c r="C228" s="183" t="s">
        <v>292</v>
      </c>
      <c r="D228" s="136" t="s">
        <v>293</v>
      </c>
      <c r="E228" s="185">
        <v>600300</v>
      </c>
      <c r="F228" s="192" t="s">
        <v>125</v>
      </c>
      <c r="G228" s="187">
        <f>H228+I228+J228+K228</f>
        <v>8133</v>
      </c>
      <c r="H228" s="161">
        <v>16</v>
      </c>
      <c r="I228" s="168">
        <v>16</v>
      </c>
      <c r="J228" s="161">
        <v>4870</v>
      </c>
      <c r="K228" s="168">
        <v>3231</v>
      </c>
    </row>
    <row r="229" spans="1:11" ht="15" customHeight="1" thickBot="1" x14ac:dyDescent="0.3">
      <c r="A229" s="222" t="s">
        <v>296</v>
      </c>
      <c r="B229" s="223"/>
      <c r="C229" s="223"/>
      <c r="D229" s="223"/>
      <c r="E229" s="223"/>
      <c r="F229" s="224"/>
      <c r="G229" s="44">
        <f t="shared" ref="G229:K229" si="29">SUM(G226:G228)</f>
        <v>50956.2</v>
      </c>
      <c r="H229" s="45">
        <f t="shared" si="29"/>
        <v>119.2</v>
      </c>
      <c r="I229" s="44">
        <f t="shared" si="29"/>
        <v>100</v>
      </c>
      <c r="J229" s="45">
        <f t="shared" si="29"/>
        <v>30500</v>
      </c>
      <c r="K229" s="44">
        <f t="shared" si="29"/>
        <v>20237</v>
      </c>
    </row>
    <row r="230" spans="1:11" ht="36" x14ac:dyDescent="0.25">
      <c r="A230" s="114" t="s">
        <v>182</v>
      </c>
      <c r="B230" s="115" t="s">
        <v>14</v>
      </c>
      <c r="C230" s="116" t="s">
        <v>297</v>
      </c>
      <c r="D230" s="115" t="s">
        <v>298</v>
      </c>
      <c r="E230" s="173" t="s">
        <v>299</v>
      </c>
      <c r="F230" s="134" t="s">
        <v>300</v>
      </c>
      <c r="G230" s="214">
        <f>H230+I230+J230+K230</f>
        <v>800</v>
      </c>
      <c r="H230" s="119">
        <v>200</v>
      </c>
      <c r="I230" s="120">
        <v>200</v>
      </c>
      <c r="J230" s="119">
        <v>200</v>
      </c>
      <c r="K230" s="120">
        <v>200</v>
      </c>
    </row>
    <row r="231" spans="1:11" ht="36" x14ac:dyDescent="0.25">
      <c r="A231" s="80" t="s">
        <v>182</v>
      </c>
      <c r="B231" s="96" t="s">
        <v>14</v>
      </c>
      <c r="C231" s="85" t="s">
        <v>297</v>
      </c>
      <c r="D231" s="96" t="s">
        <v>298</v>
      </c>
      <c r="E231" s="126" t="s">
        <v>301</v>
      </c>
      <c r="F231" s="135" t="s">
        <v>302</v>
      </c>
      <c r="G231" s="171">
        <f>H231+I231+J231+K231</f>
        <v>361</v>
      </c>
      <c r="H231" s="59">
        <v>361</v>
      </c>
      <c r="I231" s="63">
        <v>0</v>
      </c>
      <c r="J231" s="59">
        <v>0</v>
      </c>
      <c r="K231" s="63">
        <v>0</v>
      </c>
    </row>
    <row r="232" spans="1:11" x14ac:dyDescent="0.25">
      <c r="A232" s="80" t="s">
        <v>182</v>
      </c>
      <c r="B232" s="96" t="s">
        <v>14</v>
      </c>
      <c r="C232" s="85" t="s">
        <v>297</v>
      </c>
      <c r="D232" s="96" t="s">
        <v>298</v>
      </c>
      <c r="E232" s="126" t="s">
        <v>303</v>
      </c>
      <c r="F232" s="135" t="s">
        <v>121</v>
      </c>
      <c r="G232" s="171">
        <f>H232+I232+J232+K232</f>
        <v>33421</v>
      </c>
      <c r="H232" s="59">
        <v>1364</v>
      </c>
      <c r="I232" s="63">
        <v>8201</v>
      </c>
      <c r="J232" s="59">
        <v>10882</v>
      </c>
      <c r="K232" s="63">
        <v>12974</v>
      </c>
    </row>
    <row r="233" spans="1:11" x14ac:dyDescent="0.25">
      <c r="A233" s="80" t="s">
        <v>182</v>
      </c>
      <c r="B233" s="96" t="s">
        <v>14</v>
      </c>
      <c r="C233" s="85" t="s">
        <v>297</v>
      </c>
      <c r="D233" s="96" t="s">
        <v>298</v>
      </c>
      <c r="E233" s="126" t="s">
        <v>304</v>
      </c>
      <c r="F233" s="135" t="s">
        <v>125</v>
      </c>
      <c r="G233" s="171">
        <f>H233+I233+J233+K233</f>
        <v>6350</v>
      </c>
      <c r="H233" s="59">
        <v>180</v>
      </c>
      <c r="I233" s="63">
        <v>799</v>
      </c>
      <c r="J233" s="59">
        <v>1118</v>
      </c>
      <c r="K233" s="63">
        <v>4253</v>
      </c>
    </row>
    <row r="234" spans="1:11" ht="15.75" thickBot="1" x14ac:dyDescent="0.3">
      <c r="A234" s="121" t="s">
        <v>182</v>
      </c>
      <c r="B234" s="98" t="s">
        <v>14</v>
      </c>
      <c r="C234" s="122" t="s">
        <v>297</v>
      </c>
      <c r="D234" s="98" t="s">
        <v>298</v>
      </c>
      <c r="E234" s="194" t="s">
        <v>209</v>
      </c>
      <c r="F234" s="136" t="s">
        <v>210</v>
      </c>
      <c r="G234" s="195">
        <f>H234+I234+J234+K234</f>
        <v>866.87</v>
      </c>
      <c r="H234" s="124">
        <v>520</v>
      </c>
      <c r="I234" s="66">
        <v>200</v>
      </c>
      <c r="J234" s="124">
        <v>146.87</v>
      </c>
      <c r="K234" s="66">
        <v>0</v>
      </c>
    </row>
    <row r="235" spans="1:11" ht="15" customHeight="1" thickBot="1" x14ac:dyDescent="0.3">
      <c r="A235" s="222" t="s">
        <v>305</v>
      </c>
      <c r="B235" s="223"/>
      <c r="C235" s="223"/>
      <c r="D235" s="223"/>
      <c r="E235" s="223"/>
      <c r="F235" s="224"/>
      <c r="G235" s="44">
        <f t="shared" ref="G235:K235" si="30">SUM(G230:G234)</f>
        <v>41798.870000000003</v>
      </c>
      <c r="H235" s="45">
        <f t="shared" si="30"/>
        <v>2625</v>
      </c>
      <c r="I235" s="44">
        <f t="shared" si="30"/>
        <v>9400</v>
      </c>
      <c r="J235" s="45">
        <f t="shared" si="30"/>
        <v>12346.87</v>
      </c>
      <c r="K235" s="44">
        <f t="shared" si="30"/>
        <v>17427</v>
      </c>
    </row>
    <row r="236" spans="1:11" ht="15.75" thickBot="1" x14ac:dyDescent="0.3">
      <c r="A236" s="180" t="s">
        <v>182</v>
      </c>
      <c r="B236" s="193" t="s">
        <v>14</v>
      </c>
      <c r="C236" s="188">
        <v>665050</v>
      </c>
      <c r="D236" s="193" t="s">
        <v>306</v>
      </c>
      <c r="E236" s="189">
        <v>570202</v>
      </c>
      <c r="F236" s="193" t="s">
        <v>307</v>
      </c>
      <c r="G236" s="190">
        <f>H236+I236+J236+K236</f>
        <v>20</v>
      </c>
      <c r="H236" s="162">
        <v>6</v>
      </c>
      <c r="I236" s="169">
        <v>5</v>
      </c>
      <c r="J236" s="162">
        <v>5</v>
      </c>
      <c r="K236" s="169">
        <v>4</v>
      </c>
    </row>
    <row r="237" spans="1:11" ht="15" customHeight="1" thickBot="1" x14ac:dyDescent="0.3">
      <c r="A237" s="235" t="s">
        <v>308</v>
      </c>
      <c r="B237" s="236"/>
      <c r="C237" s="236"/>
      <c r="D237" s="236"/>
      <c r="E237" s="236"/>
      <c r="F237" s="237"/>
      <c r="G237" s="49">
        <f>SUM(G236)</f>
        <v>20</v>
      </c>
      <c r="H237" s="48">
        <f t="shared" ref="H237:K237" si="31">SUM(H236)</f>
        <v>6</v>
      </c>
      <c r="I237" s="49">
        <f t="shared" si="31"/>
        <v>5</v>
      </c>
      <c r="J237" s="48">
        <f t="shared" si="31"/>
        <v>5</v>
      </c>
      <c r="K237" s="49">
        <f t="shared" si="31"/>
        <v>4</v>
      </c>
    </row>
    <row r="238" spans="1:11" x14ac:dyDescent="0.25">
      <c r="A238" s="79" t="s">
        <v>182</v>
      </c>
      <c r="B238" s="115" t="s">
        <v>14</v>
      </c>
      <c r="C238" s="84" t="s">
        <v>309</v>
      </c>
      <c r="D238" s="115" t="s">
        <v>310</v>
      </c>
      <c r="E238" s="125" t="s">
        <v>185</v>
      </c>
      <c r="F238" s="134" t="s">
        <v>186</v>
      </c>
      <c r="G238" s="170">
        <f t="shared" ref="G238:G245" si="32">H238+I238+J238+K238</f>
        <v>10712</v>
      </c>
      <c r="H238" s="73">
        <v>2678</v>
      </c>
      <c r="I238" s="65">
        <v>2678</v>
      </c>
      <c r="J238" s="73">
        <v>2678</v>
      </c>
      <c r="K238" s="65">
        <v>2678</v>
      </c>
    </row>
    <row r="239" spans="1:11" x14ac:dyDescent="0.25">
      <c r="A239" s="80" t="s">
        <v>182</v>
      </c>
      <c r="B239" s="96" t="s">
        <v>14</v>
      </c>
      <c r="C239" s="85" t="s">
        <v>309</v>
      </c>
      <c r="D239" s="96" t="s">
        <v>310</v>
      </c>
      <c r="E239" s="126" t="s">
        <v>311</v>
      </c>
      <c r="F239" s="135" t="s">
        <v>312</v>
      </c>
      <c r="G239" s="171">
        <f t="shared" si="32"/>
        <v>1565</v>
      </c>
      <c r="H239" s="59">
        <v>392</v>
      </c>
      <c r="I239" s="63">
        <v>391</v>
      </c>
      <c r="J239" s="59">
        <v>391</v>
      </c>
      <c r="K239" s="63">
        <v>391</v>
      </c>
    </row>
    <row r="240" spans="1:11" x14ac:dyDescent="0.25">
      <c r="A240" s="80" t="s">
        <v>182</v>
      </c>
      <c r="B240" s="96" t="s">
        <v>14</v>
      </c>
      <c r="C240" s="85" t="s">
        <v>309</v>
      </c>
      <c r="D240" s="96" t="s">
        <v>310</v>
      </c>
      <c r="E240" s="126" t="s">
        <v>192</v>
      </c>
      <c r="F240" s="135" t="s">
        <v>193</v>
      </c>
      <c r="G240" s="171">
        <f t="shared" si="32"/>
        <v>664</v>
      </c>
      <c r="H240" s="59">
        <v>166</v>
      </c>
      <c r="I240" s="63">
        <v>166</v>
      </c>
      <c r="J240" s="59">
        <v>166</v>
      </c>
      <c r="K240" s="63">
        <v>166</v>
      </c>
    </row>
    <row r="241" spans="1:11" x14ac:dyDescent="0.25">
      <c r="A241" s="80" t="s">
        <v>182</v>
      </c>
      <c r="B241" s="96" t="s">
        <v>14</v>
      </c>
      <c r="C241" s="85" t="s">
        <v>309</v>
      </c>
      <c r="D241" s="96" t="s">
        <v>310</v>
      </c>
      <c r="E241" s="126" t="s">
        <v>194</v>
      </c>
      <c r="F241" s="135" t="s">
        <v>195</v>
      </c>
      <c r="G241" s="171">
        <f t="shared" si="32"/>
        <v>786</v>
      </c>
      <c r="H241" s="59">
        <v>197</v>
      </c>
      <c r="I241" s="63">
        <v>196</v>
      </c>
      <c r="J241" s="59">
        <v>197</v>
      </c>
      <c r="K241" s="63">
        <v>196</v>
      </c>
    </row>
    <row r="242" spans="1:11" x14ac:dyDescent="0.25">
      <c r="A242" s="80" t="s">
        <v>182</v>
      </c>
      <c r="B242" s="96" t="s">
        <v>14</v>
      </c>
      <c r="C242" s="85" t="s">
        <v>309</v>
      </c>
      <c r="D242" s="96" t="s">
        <v>310</v>
      </c>
      <c r="E242" s="126" t="s">
        <v>196</v>
      </c>
      <c r="F242" s="135" t="s">
        <v>197</v>
      </c>
      <c r="G242" s="171">
        <f t="shared" si="32"/>
        <v>285</v>
      </c>
      <c r="H242" s="59">
        <v>285</v>
      </c>
      <c r="I242" s="63">
        <v>0</v>
      </c>
      <c r="J242" s="59">
        <v>0</v>
      </c>
      <c r="K242" s="63">
        <v>0</v>
      </c>
    </row>
    <row r="243" spans="1:11" x14ac:dyDescent="0.25">
      <c r="A243" s="80" t="s">
        <v>182</v>
      </c>
      <c r="B243" s="96" t="s">
        <v>14</v>
      </c>
      <c r="C243" s="85" t="s">
        <v>309</v>
      </c>
      <c r="D243" s="96" t="s">
        <v>310</v>
      </c>
      <c r="E243" s="126" t="s">
        <v>198</v>
      </c>
      <c r="F243" s="135" t="s">
        <v>199</v>
      </c>
      <c r="G243" s="171">
        <f t="shared" si="32"/>
        <v>328</v>
      </c>
      <c r="H243" s="59">
        <v>82</v>
      </c>
      <c r="I243" s="63">
        <v>82</v>
      </c>
      <c r="J243" s="59">
        <v>82</v>
      </c>
      <c r="K243" s="63">
        <v>82</v>
      </c>
    </row>
    <row r="244" spans="1:11" x14ac:dyDescent="0.25">
      <c r="A244" s="80" t="s">
        <v>182</v>
      </c>
      <c r="B244" s="96" t="s">
        <v>14</v>
      </c>
      <c r="C244" s="85" t="s">
        <v>309</v>
      </c>
      <c r="D244" s="96" t="s">
        <v>310</v>
      </c>
      <c r="E244" s="126">
        <v>20</v>
      </c>
      <c r="F244" s="135" t="s">
        <v>200</v>
      </c>
      <c r="G244" s="171">
        <f t="shared" si="32"/>
        <v>255</v>
      </c>
      <c r="H244" s="59">
        <v>111</v>
      </c>
      <c r="I244" s="63">
        <v>64</v>
      </c>
      <c r="J244" s="59">
        <v>51</v>
      </c>
      <c r="K244" s="63">
        <v>29</v>
      </c>
    </row>
    <row r="245" spans="1:11" ht="24.75" thickBot="1" x14ac:dyDescent="0.3">
      <c r="A245" s="81" t="s">
        <v>182</v>
      </c>
      <c r="B245" s="98" t="s">
        <v>14</v>
      </c>
      <c r="C245" s="87" t="s">
        <v>309</v>
      </c>
      <c r="D245" s="98" t="s">
        <v>310</v>
      </c>
      <c r="E245" s="127" t="s">
        <v>205</v>
      </c>
      <c r="F245" s="136" t="s">
        <v>206</v>
      </c>
      <c r="G245" s="172">
        <f t="shared" si="32"/>
        <v>160</v>
      </c>
      <c r="H245" s="61">
        <v>40</v>
      </c>
      <c r="I245" s="64">
        <v>40</v>
      </c>
      <c r="J245" s="61">
        <v>40</v>
      </c>
      <c r="K245" s="64">
        <v>40</v>
      </c>
    </row>
    <row r="246" spans="1:11" ht="15" customHeight="1" thickBot="1" x14ac:dyDescent="0.3">
      <c r="A246" s="222" t="s">
        <v>313</v>
      </c>
      <c r="B246" s="223"/>
      <c r="C246" s="223"/>
      <c r="D246" s="223"/>
      <c r="E246" s="223"/>
      <c r="F246" s="231"/>
      <c r="G246" s="44">
        <f t="shared" ref="G246:K246" si="33">SUM(G238:G245)</f>
        <v>14755</v>
      </c>
      <c r="H246" s="45">
        <f t="shared" si="33"/>
        <v>3951</v>
      </c>
      <c r="I246" s="44">
        <f t="shared" si="33"/>
        <v>3617</v>
      </c>
      <c r="J246" s="45">
        <f t="shared" si="33"/>
        <v>3605</v>
      </c>
      <c r="K246" s="44">
        <f t="shared" si="33"/>
        <v>3582</v>
      </c>
    </row>
    <row r="247" spans="1:11" x14ac:dyDescent="0.25">
      <c r="A247" s="79" t="s">
        <v>182</v>
      </c>
      <c r="B247" s="115" t="s">
        <v>14</v>
      </c>
      <c r="C247" s="84" t="s">
        <v>314</v>
      </c>
      <c r="D247" s="115" t="s">
        <v>315</v>
      </c>
      <c r="E247" s="125" t="s">
        <v>316</v>
      </c>
      <c r="F247" s="134" t="s">
        <v>216</v>
      </c>
      <c r="G247" s="170">
        <f>H247+I247+J247+K247</f>
        <v>43663.95</v>
      </c>
      <c r="H247" s="73">
        <v>12214.55</v>
      </c>
      <c r="I247" s="65">
        <v>12310.9</v>
      </c>
      <c r="J247" s="73">
        <v>10421</v>
      </c>
      <c r="K247" s="65">
        <v>8717.5</v>
      </c>
    </row>
    <row r="248" spans="1:11" ht="24" x14ac:dyDescent="0.25">
      <c r="A248" s="80" t="s">
        <v>182</v>
      </c>
      <c r="B248" s="96" t="s">
        <v>14</v>
      </c>
      <c r="C248" s="85" t="s">
        <v>314</v>
      </c>
      <c r="D248" s="96" t="s">
        <v>315</v>
      </c>
      <c r="E248" s="126" t="s">
        <v>317</v>
      </c>
      <c r="F248" s="135" t="s">
        <v>217</v>
      </c>
      <c r="G248" s="171">
        <f>H248+I248+J248+K248</f>
        <v>639</v>
      </c>
      <c r="H248" s="59">
        <v>398</v>
      </c>
      <c r="I248" s="63">
        <v>150</v>
      </c>
      <c r="J248" s="59">
        <v>91</v>
      </c>
      <c r="K248" s="63">
        <v>0</v>
      </c>
    </row>
    <row r="249" spans="1:11" ht="15.75" thickBot="1" x14ac:dyDescent="0.3">
      <c r="A249" s="81" t="s">
        <v>182</v>
      </c>
      <c r="B249" s="98" t="s">
        <v>14</v>
      </c>
      <c r="C249" s="87" t="s">
        <v>314</v>
      </c>
      <c r="D249" s="98" t="s">
        <v>315</v>
      </c>
      <c r="E249" s="127">
        <v>710130</v>
      </c>
      <c r="F249" s="136" t="s">
        <v>265</v>
      </c>
      <c r="G249" s="172">
        <f>H249+I249+J249+K249</f>
        <v>500</v>
      </c>
      <c r="H249" s="61">
        <v>100</v>
      </c>
      <c r="I249" s="64">
        <v>100</v>
      </c>
      <c r="J249" s="61">
        <v>100</v>
      </c>
      <c r="K249" s="64">
        <v>200</v>
      </c>
    </row>
    <row r="250" spans="1:11" ht="15" customHeight="1" thickBot="1" x14ac:dyDescent="0.3">
      <c r="A250" s="222" t="s">
        <v>318</v>
      </c>
      <c r="B250" s="223"/>
      <c r="C250" s="223"/>
      <c r="D250" s="223"/>
      <c r="E250" s="223"/>
      <c r="F250" s="224"/>
      <c r="G250" s="44">
        <f t="shared" ref="G250:K250" si="34">SUM(G247:G249)</f>
        <v>44802.95</v>
      </c>
      <c r="H250" s="45">
        <f t="shared" si="34"/>
        <v>12712.55</v>
      </c>
      <c r="I250" s="44">
        <f t="shared" si="34"/>
        <v>12560.9</v>
      </c>
      <c r="J250" s="45">
        <f t="shared" si="34"/>
        <v>10612</v>
      </c>
      <c r="K250" s="44">
        <f t="shared" si="34"/>
        <v>8917.5</v>
      </c>
    </row>
    <row r="251" spans="1:11" x14ac:dyDescent="0.25">
      <c r="A251" s="79" t="s">
        <v>182</v>
      </c>
      <c r="B251" s="115" t="s">
        <v>14</v>
      </c>
      <c r="C251" s="84">
        <v>670306</v>
      </c>
      <c r="D251" s="115" t="s">
        <v>319</v>
      </c>
      <c r="E251" s="125" t="s">
        <v>316</v>
      </c>
      <c r="F251" s="134" t="s">
        <v>216</v>
      </c>
      <c r="G251" s="170">
        <f>H251+I251+J251+K251</f>
        <v>2407.42</v>
      </c>
      <c r="H251" s="73">
        <v>646.08000000000004</v>
      </c>
      <c r="I251" s="65">
        <v>873.03</v>
      </c>
      <c r="J251" s="73">
        <v>452.27</v>
      </c>
      <c r="K251" s="65">
        <v>436.04</v>
      </c>
    </row>
    <row r="252" spans="1:11" ht="24.75" thickBot="1" x14ac:dyDescent="0.3">
      <c r="A252" s="81" t="s">
        <v>182</v>
      </c>
      <c r="B252" s="98" t="s">
        <v>14</v>
      </c>
      <c r="C252" s="87">
        <v>670306</v>
      </c>
      <c r="D252" s="98" t="s">
        <v>319</v>
      </c>
      <c r="E252" s="127" t="s">
        <v>317</v>
      </c>
      <c r="F252" s="136" t="s">
        <v>217</v>
      </c>
      <c r="G252" s="172">
        <f>H252+I252+J252+K252</f>
        <v>13.4</v>
      </c>
      <c r="H252" s="61">
        <v>0</v>
      </c>
      <c r="I252" s="64">
        <v>13.4</v>
      </c>
      <c r="J252" s="61">
        <v>0</v>
      </c>
      <c r="K252" s="64">
        <v>0</v>
      </c>
    </row>
    <row r="253" spans="1:11" ht="15" customHeight="1" thickBot="1" x14ac:dyDescent="0.3">
      <c r="A253" s="222" t="s">
        <v>320</v>
      </c>
      <c r="B253" s="223"/>
      <c r="C253" s="223"/>
      <c r="D253" s="223"/>
      <c r="E253" s="223"/>
      <c r="F253" s="224"/>
      <c r="G253" s="44">
        <f t="shared" ref="G253:K253" si="35">SUM(G251:G252)</f>
        <v>2420.8200000000002</v>
      </c>
      <c r="H253" s="45">
        <f t="shared" si="35"/>
        <v>646.08000000000004</v>
      </c>
      <c r="I253" s="44">
        <f t="shared" si="35"/>
        <v>886.43</v>
      </c>
      <c r="J253" s="45">
        <f t="shared" si="35"/>
        <v>452.27</v>
      </c>
      <c r="K253" s="44">
        <f t="shared" si="35"/>
        <v>436.04</v>
      </c>
    </row>
    <row r="254" spans="1:11" x14ac:dyDescent="0.25">
      <c r="A254" s="79" t="s">
        <v>182</v>
      </c>
      <c r="B254" s="115" t="s">
        <v>14</v>
      </c>
      <c r="C254" s="84" t="s">
        <v>321</v>
      </c>
      <c r="D254" s="115" t="s">
        <v>322</v>
      </c>
      <c r="E254" s="125" t="s">
        <v>316</v>
      </c>
      <c r="F254" s="134" t="s">
        <v>216</v>
      </c>
      <c r="G254" s="170">
        <f>H254+I254+J254+K254</f>
        <v>18012.870000000003</v>
      </c>
      <c r="H254" s="73">
        <v>5181.7</v>
      </c>
      <c r="I254" s="65">
        <v>5181.71</v>
      </c>
      <c r="J254" s="73">
        <v>5181.7</v>
      </c>
      <c r="K254" s="65">
        <v>2467.7600000000002</v>
      </c>
    </row>
    <row r="255" spans="1:11" ht="24" x14ac:dyDescent="0.25">
      <c r="A255" s="80" t="s">
        <v>182</v>
      </c>
      <c r="B255" s="96" t="s">
        <v>14</v>
      </c>
      <c r="C255" s="85" t="s">
        <v>321</v>
      </c>
      <c r="D255" s="96" t="s">
        <v>322</v>
      </c>
      <c r="E255" s="126" t="s">
        <v>317</v>
      </c>
      <c r="F255" s="135" t="s">
        <v>217</v>
      </c>
      <c r="G255" s="171">
        <f>H255+I255+J255+K255</f>
        <v>200</v>
      </c>
      <c r="H255" s="59">
        <v>100</v>
      </c>
      <c r="I255" s="63">
        <v>100</v>
      </c>
      <c r="J255" s="59">
        <v>0</v>
      </c>
      <c r="K255" s="63">
        <v>0</v>
      </c>
    </row>
    <row r="256" spans="1:11" ht="15.75" thickBot="1" x14ac:dyDescent="0.3">
      <c r="A256" s="81" t="s">
        <v>182</v>
      </c>
      <c r="B256" s="98" t="s">
        <v>14</v>
      </c>
      <c r="C256" s="87" t="s">
        <v>321</v>
      </c>
      <c r="D256" s="98" t="s">
        <v>322</v>
      </c>
      <c r="E256" s="127">
        <v>710130</v>
      </c>
      <c r="F256" s="136" t="s">
        <v>210</v>
      </c>
      <c r="G256" s="172">
        <f>H256+I256+J256+K256</f>
        <v>1728.4</v>
      </c>
      <c r="H256" s="61">
        <v>400</v>
      </c>
      <c r="I256" s="64">
        <v>400</v>
      </c>
      <c r="J256" s="61">
        <v>400</v>
      </c>
      <c r="K256" s="64">
        <v>528.4</v>
      </c>
    </row>
    <row r="257" spans="1:11" ht="15.75" thickBot="1" x14ac:dyDescent="0.3">
      <c r="A257" s="222" t="s">
        <v>323</v>
      </c>
      <c r="B257" s="223"/>
      <c r="C257" s="223"/>
      <c r="D257" s="223"/>
      <c r="E257" s="223"/>
      <c r="F257" s="224"/>
      <c r="G257" s="44">
        <f t="shared" ref="G257:K257" si="36">SUM(G254:G256)</f>
        <v>19941.270000000004</v>
      </c>
      <c r="H257" s="45">
        <f t="shared" si="36"/>
        <v>5681.7</v>
      </c>
      <c r="I257" s="44">
        <f t="shared" si="36"/>
        <v>5681.71</v>
      </c>
      <c r="J257" s="45">
        <f t="shared" si="36"/>
        <v>5581.7</v>
      </c>
      <c r="K257" s="44">
        <f t="shared" si="36"/>
        <v>2996.1600000000003</v>
      </c>
    </row>
    <row r="258" spans="1:11" ht="24" x14ac:dyDescent="0.25">
      <c r="A258" s="79" t="s">
        <v>182</v>
      </c>
      <c r="B258" s="115" t="s">
        <v>14</v>
      </c>
      <c r="C258" s="84" t="s">
        <v>324</v>
      </c>
      <c r="D258" s="115" t="s">
        <v>325</v>
      </c>
      <c r="E258" s="125">
        <v>20</v>
      </c>
      <c r="F258" s="134" t="s">
        <v>200</v>
      </c>
      <c r="G258" s="170">
        <f>H258+I258+J258+K258</f>
        <v>600</v>
      </c>
      <c r="H258" s="73">
        <v>448</v>
      </c>
      <c r="I258" s="65">
        <v>152</v>
      </c>
      <c r="J258" s="73">
        <v>0</v>
      </c>
      <c r="K258" s="65">
        <v>0</v>
      </c>
    </row>
    <row r="259" spans="1:11" ht="24" x14ac:dyDescent="0.25">
      <c r="A259" s="80" t="s">
        <v>182</v>
      </c>
      <c r="B259" s="96" t="s">
        <v>14</v>
      </c>
      <c r="C259" s="85" t="s">
        <v>324</v>
      </c>
      <c r="D259" s="96" t="s">
        <v>325</v>
      </c>
      <c r="E259" s="126">
        <v>510101</v>
      </c>
      <c r="F259" s="135" t="s">
        <v>202</v>
      </c>
      <c r="G259" s="171">
        <f>H259+I259+J259+K259</f>
        <v>13492</v>
      </c>
      <c r="H259" s="59">
        <v>5830</v>
      </c>
      <c r="I259" s="63">
        <v>3830</v>
      </c>
      <c r="J259" s="59">
        <v>1924</v>
      </c>
      <c r="K259" s="63">
        <v>1908</v>
      </c>
    </row>
    <row r="260" spans="1:11" ht="24" x14ac:dyDescent="0.25">
      <c r="A260" s="80" t="s">
        <v>182</v>
      </c>
      <c r="B260" s="96" t="s">
        <v>14</v>
      </c>
      <c r="C260" s="85" t="s">
        <v>324</v>
      </c>
      <c r="D260" s="96" t="s">
        <v>325</v>
      </c>
      <c r="E260" s="126">
        <v>510229</v>
      </c>
      <c r="F260" s="135" t="s">
        <v>203</v>
      </c>
      <c r="G260" s="171">
        <f>H260+I260+J260+K260</f>
        <v>434</v>
      </c>
      <c r="H260" s="59">
        <v>234</v>
      </c>
      <c r="I260" s="63">
        <v>200</v>
      </c>
      <c r="J260" s="59">
        <v>0</v>
      </c>
      <c r="K260" s="63">
        <v>0</v>
      </c>
    </row>
    <row r="261" spans="1:11" ht="29.25" customHeight="1" thickBot="1" x14ac:dyDescent="0.3">
      <c r="A261" s="81" t="s">
        <v>182</v>
      </c>
      <c r="B261" s="98" t="s">
        <v>14</v>
      </c>
      <c r="C261" s="87" t="s">
        <v>324</v>
      </c>
      <c r="D261" s="98" t="s">
        <v>325</v>
      </c>
      <c r="E261" s="127" t="s">
        <v>209</v>
      </c>
      <c r="F261" s="136" t="s">
        <v>210</v>
      </c>
      <c r="G261" s="172">
        <f>H261+I261+J261+K261</f>
        <v>400</v>
      </c>
      <c r="H261" s="61">
        <v>100</v>
      </c>
      <c r="I261" s="64">
        <v>100</v>
      </c>
      <c r="J261" s="61">
        <v>100</v>
      </c>
      <c r="K261" s="64">
        <v>100</v>
      </c>
    </row>
    <row r="262" spans="1:11" ht="15" customHeight="1" thickBot="1" x14ac:dyDescent="0.3">
      <c r="A262" s="222" t="s">
        <v>326</v>
      </c>
      <c r="B262" s="223"/>
      <c r="C262" s="223"/>
      <c r="D262" s="223"/>
      <c r="E262" s="223"/>
      <c r="F262" s="224"/>
      <c r="G262" s="44">
        <f t="shared" ref="G262:K262" si="37">SUM(G258:G261)</f>
        <v>14926</v>
      </c>
      <c r="H262" s="45">
        <f t="shared" si="37"/>
        <v>6612</v>
      </c>
      <c r="I262" s="44">
        <f t="shared" si="37"/>
        <v>4282</v>
      </c>
      <c r="J262" s="45">
        <f t="shared" si="37"/>
        <v>2024</v>
      </c>
      <c r="K262" s="44">
        <f t="shared" si="37"/>
        <v>2008</v>
      </c>
    </row>
    <row r="263" spans="1:11" x14ac:dyDescent="0.25">
      <c r="A263" s="114" t="s">
        <v>182</v>
      </c>
      <c r="B263" s="115" t="s">
        <v>14</v>
      </c>
      <c r="C263" s="116">
        <v>675000</v>
      </c>
      <c r="D263" s="115" t="s">
        <v>327</v>
      </c>
      <c r="E263" s="173" t="s">
        <v>328</v>
      </c>
      <c r="F263" s="134" t="s">
        <v>329</v>
      </c>
      <c r="G263" s="214">
        <f t="shared" ref="G263:G270" si="38">H263+I263+J263+K263</f>
        <v>950</v>
      </c>
      <c r="H263" s="119">
        <v>300</v>
      </c>
      <c r="I263" s="120">
        <v>300</v>
      </c>
      <c r="J263" s="119">
        <v>300</v>
      </c>
      <c r="K263" s="120">
        <v>50</v>
      </c>
    </row>
    <row r="264" spans="1:11" ht="24" x14ac:dyDescent="0.25">
      <c r="A264" s="80" t="s">
        <v>182</v>
      </c>
      <c r="B264" s="96" t="s">
        <v>14</v>
      </c>
      <c r="C264" s="85" t="s">
        <v>330</v>
      </c>
      <c r="D264" s="96" t="s">
        <v>331</v>
      </c>
      <c r="E264" s="126">
        <v>200109</v>
      </c>
      <c r="F264" s="135" t="s">
        <v>332</v>
      </c>
      <c r="G264" s="171">
        <f t="shared" si="38"/>
        <v>550</v>
      </c>
      <c r="H264" s="59">
        <v>550</v>
      </c>
      <c r="I264" s="63">
        <v>0</v>
      </c>
      <c r="J264" s="59">
        <v>0</v>
      </c>
      <c r="K264" s="63">
        <v>0</v>
      </c>
    </row>
    <row r="265" spans="1:11" x14ac:dyDescent="0.25">
      <c r="A265" s="80" t="s">
        <v>182</v>
      </c>
      <c r="B265" s="96" t="s">
        <v>14</v>
      </c>
      <c r="C265" s="85" t="s">
        <v>330</v>
      </c>
      <c r="D265" s="96" t="s">
        <v>331</v>
      </c>
      <c r="E265" s="126">
        <v>200130</v>
      </c>
      <c r="F265" s="135" t="s">
        <v>333</v>
      </c>
      <c r="G265" s="171">
        <f t="shared" si="38"/>
        <v>3600</v>
      </c>
      <c r="H265" s="59">
        <v>1100</v>
      </c>
      <c r="I265" s="63">
        <v>1200</v>
      </c>
      <c r="J265" s="59">
        <v>1200</v>
      </c>
      <c r="K265" s="63">
        <v>100</v>
      </c>
    </row>
    <row r="266" spans="1:11" x14ac:dyDescent="0.25">
      <c r="A266" s="80" t="s">
        <v>182</v>
      </c>
      <c r="B266" s="96" t="s">
        <v>14</v>
      </c>
      <c r="C266" s="85" t="s">
        <v>330</v>
      </c>
      <c r="D266" s="96" t="s">
        <v>331</v>
      </c>
      <c r="E266" s="126" t="s">
        <v>334</v>
      </c>
      <c r="F266" s="135" t="s">
        <v>204</v>
      </c>
      <c r="G266" s="171">
        <f t="shared" si="38"/>
        <v>0</v>
      </c>
      <c r="H266" s="59">
        <v>0</v>
      </c>
      <c r="I266" s="63">
        <v>0</v>
      </c>
      <c r="J266" s="59">
        <v>0</v>
      </c>
      <c r="K266" s="63">
        <v>0</v>
      </c>
    </row>
    <row r="267" spans="1:11" x14ac:dyDescent="0.25">
      <c r="A267" s="80" t="s">
        <v>182</v>
      </c>
      <c r="B267" s="96" t="s">
        <v>14</v>
      </c>
      <c r="C267" s="85" t="s">
        <v>330</v>
      </c>
      <c r="D267" s="96" t="s">
        <v>331</v>
      </c>
      <c r="E267" s="126" t="s">
        <v>274</v>
      </c>
      <c r="F267" s="135" t="s">
        <v>275</v>
      </c>
      <c r="G267" s="171">
        <f t="shared" si="38"/>
        <v>0</v>
      </c>
      <c r="H267" s="59">
        <v>0</v>
      </c>
      <c r="I267" s="63">
        <v>0</v>
      </c>
      <c r="J267" s="59">
        <v>0</v>
      </c>
      <c r="K267" s="63">
        <v>0</v>
      </c>
    </row>
    <row r="268" spans="1:11" x14ac:dyDescent="0.25">
      <c r="A268" s="80" t="s">
        <v>182</v>
      </c>
      <c r="B268" s="96" t="s">
        <v>14</v>
      </c>
      <c r="C268" s="85" t="s">
        <v>330</v>
      </c>
      <c r="D268" s="96" t="s">
        <v>331</v>
      </c>
      <c r="E268" s="126" t="s">
        <v>277</v>
      </c>
      <c r="F268" s="135" t="s">
        <v>125</v>
      </c>
      <c r="G268" s="171">
        <f t="shared" si="38"/>
        <v>0</v>
      </c>
      <c r="H268" s="59">
        <v>0</v>
      </c>
      <c r="I268" s="63">
        <v>0</v>
      </c>
      <c r="J268" s="59">
        <v>0</v>
      </c>
      <c r="K268" s="63">
        <v>0</v>
      </c>
    </row>
    <row r="269" spans="1:11" x14ac:dyDescent="0.25">
      <c r="A269" s="80" t="s">
        <v>182</v>
      </c>
      <c r="B269" s="96" t="s">
        <v>14</v>
      </c>
      <c r="C269" s="85" t="s">
        <v>330</v>
      </c>
      <c r="D269" s="96" t="s">
        <v>331</v>
      </c>
      <c r="E269" s="126" t="s">
        <v>281</v>
      </c>
      <c r="F269" s="135" t="s">
        <v>265</v>
      </c>
      <c r="G269" s="171">
        <f t="shared" si="38"/>
        <v>0</v>
      </c>
      <c r="H269" s="59">
        <v>0</v>
      </c>
      <c r="I269" s="63">
        <v>0</v>
      </c>
      <c r="J269" s="59">
        <v>0</v>
      </c>
      <c r="K269" s="63">
        <v>0</v>
      </c>
    </row>
    <row r="270" spans="1:11" ht="15.75" thickBot="1" x14ac:dyDescent="0.3">
      <c r="A270" s="121" t="s">
        <v>182</v>
      </c>
      <c r="B270" s="98" t="s">
        <v>14</v>
      </c>
      <c r="C270" s="122" t="s">
        <v>330</v>
      </c>
      <c r="D270" s="98" t="s">
        <v>331</v>
      </c>
      <c r="E270" s="194" t="s">
        <v>209</v>
      </c>
      <c r="F270" s="136" t="s">
        <v>210</v>
      </c>
      <c r="G270" s="195">
        <f t="shared" si="38"/>
        <v>1120</v>
      </c>
      <c r="H270" s="124">
        <v>300</v>
      </c>
      <c r="I270" s="66">
        <v>300</v>
      </c>
      <c r="J270" s="124">
        <v>300</v>
      </c>
      <c r="K270" s="66">
        <v>220</v>
      </c>
    </row>
    <row r="271" spans="1:11" ht="15" customHeight="1" thickBot="1" x14ac:dyDescent="0.3">
      <c r="A271" s="222" t="s">
        <v>335</v>
      </c>
      <c r="B271" s="223"/>
      <c r="C271" s="223"/>
      <c r="D271" s="223"/>
      <c r="E271" s="223"/>
      <c r="F271" s="224"/>
      <c r="G271" s="44">
        <f>SUM(G263:G270)</f>
        <v>6220</v>
      </c>
      <c r="H271" s="45">
        <f t="shared" ref="H271:K271" si="39">SUM(H263:H270)</f>
        <v>2250</v>
      </c>
      <c r="I271" s="44">
        <f t="shared" si="39"/>
        <v>1800</v>
      </c>
      <c r="J271" s="45">
        <f t="shared" si="39"/>
        <v>1800</v>
      </c>
      <c r="K271" s="44">
        <f t="shared" si="39"/>
        <v>370</v>
      </c>
    </row>
    <row r="272" spans="1:11" x14ac:dyDescent="0.25">
      <c r="A272" s="79" t="s">
        <v>182</v>
      </c>
      <c r="B272" s="115" t="s">
        <v>14</v>
      </c>
      <c r="C272" s="84" t="s">
        <v>336</v>
      </c>
      <c r="D272" s="115" t="s">
        <v>337</v>
      </c>
      <c r="E272" s="125" t="s">
        <v>185</v>
      </c>
      <c r="F272" s="134" t="s">
        <v>186</v>
      </c>
      <c r="G272" s="170">
        <f t="shared" ref="G272:G280" si="40">H272+I272+J272+K272</f>
        <v>1585</v>
      </c>
      <c r="H272" s="73">
        <v>399</v>
      </c>
      <c r="I272" s="65">
        <v>396</v>
      </c>
      <c r="J272" s="73">
        <v>396</v>
      </c>
      <c r="K272" s="65">
        <v>394</v>
      </c>
    </row>
    <row r="273" spans="1:11" x14ac:dyDescent="0.25">
      <c r="A273" s="80" t="s">
        <v>182</v>
      </c>
      <c r="B273" s="96" t="s">
        <v>14</v>
      </c>
      <c r="C273" s="85" t="s">
        <v>336</v>
      </c>
      <c r="D273" s="96" t="s">
        <v>337</v>
      </c>
      <c r="E273" s="126" t="s">
        <v>311</v>
      </c>
      <c r="F273" s="135" t="s">
        <v>312</v>
      </c>
      <c r="G273" s="171">
        <f t="shared" si="40"/>
        <v>122</v>
      </c>
      <c r="H273" s="59">
        <v>31</v>
      </c>
      <c r="I273" s="63">
        <v>31</v>
      </c>
      <c r="J273" s="59">
        <v>30</v>
      </c>
      <c r="K273" s="63">
        <v>30</v>
      </c>
    </row>
    <row r="274" spans="1:11" x14ac:dyDescent="0.25">
      <c r="A274" s="80" t="s">
        <v>182</v>
      </c>
      <c r="B274" s="96" t="s">
        <v>14</v>
      </c>
      <c r="C274" s="85" t="s">
        <v>336</v>
      </c>
      <c r="D274" s="96" t="s">
        <v>337</v>
      </c>
      <c r="E274" s="126" t="s">
        <v>338</v>
      </c>
      <c r="F274" s="135" t="s">
        <v>187</v>
      </c>
      <c r="G274" s="171">
        <f t="shared" si="40"/>
        <v>48</v>
      </c>
      <c r="H274" s="59">
        <v>12</v>
      </c>
      <c r="I274" s="63">
        <v>12</v>
      </c>
      <c r="J274" s="59">
        <v>12</v>
      </c>
      <c r="K274" s="63">
        <v>12</v>
      </c>
    </row>
    <row r="275" spans="1:11" x14ac:dyDescent="0.25">
      <c r="A275" s="80" t="s">
        <v>182</v>
      </c>
      <c r="B275" s="96" t="s">
        <v>14</v>
      </c>
      <c r="C275" s="85" t="s">
        <v>336</v>
      </c>
      <c r="D275" s="96" t="s">
        <v>337</v>
      </c>
      <c r="E275" s="126" t="s">
        <v>192</v>
      </c>
      <c r="F275" s="135" t="s">
        <v>193</v>
      </c>
      <c r="G275" s="171">
        <f t="shared" si="40"/>
        <v>87</v>
      </c>
      <c r="H275" s="59">
        <v>22</v>
      </c>
      <c r="I275" s="63">
        <v>22</v>
      </c>
      <c r="J275" s="59">
        <v>22</v>
      </c>
      <c r="K275" s="63">
        <v>21</v>
      </c>
    </row>
    <row r="276" spans="1:11" x14ac:dyDescent="0.25">
      <c r="A276" s="80" t="s">
        <v>182</v>
      </c>
      <c r="B276" s="96" t="s">
        <v>14</v>
      </c>
      <c r="C276" s="85" t="s">
        <v>336</v>
      </c>
      <c r="D276" s="96" t="s">
        <v>337</v>
      </c>
      <c r="E276" s="126" t="s">
        <v>194</v>
      </c>
      <c r="F276" s="135" t="s">
        <v>195</v>
      </c>
      <c r="G276" s="171">
        <f t="shared" si="40"/>
        <v>30</v>
      </c>
      <c r="H276" s="59">
        <v>8</v>
      </c>
      <c r="I276" s="63">
        <v>8</v>
      </c>
      <c r="J276" s="59">
        <v>7</v>
      </c>
      <c r="K276" s="63">
        <v>7</v>
      </c>
    </row>
    <row r="277" spans="1:11" x14ac:dyDescent="0.25">
      <c r="A277" s="80" t="s">
        <v>182</v>
      </c>
      <c r="B277" s="96" t="s">
        <v>14</v>
      </c>
      <c r="C277" s="85" t="s">
        <v>336</v>
      </c>
      <c r="D277" s="96" t="s">
        <v>337</v>
      </c>
      <c r="E277" s="126" t="s">
        <v>196</v>
      </c>
      <c r="F277" s="135" t="s">
        <v>197</v>
      </c>
      <c r="G277" s="171">
        <f t="shared" si="40"/>
        <v>37</v>
      </c>
      <c r="H277" s="59">
        <v>37</v>
      </c>
      <c r="I277" s="63">
        <v>0</v>
      </c>
      <c r="J277" s="59">
        <v>0</v>
      </c>
      <c r="K277" s="63">
        <v>0</v>
      </c>
    </row>
    <row r="278" spans="1:11" x14ac:dyDescent="0.25">
      <c r="A278" s="80" t="s">
        <v>182</v>
      </c>
      <c r="B278" s="96" t="s">
        <v>14</v>
      </c>
      <c r="C278" s="85" t="s">
        <v>336</v>
      </c>
      <c r="D278" s="96" t="s">
        <v>337</v>
      </c>
      <c r="E278" s="126" t="s">
        <v>198</v>
      </c>
      <c r="F278" s="135" t="s">
        <v>199</v>
      </c>
      <c r="G278" s="171">
        <f t="shared" si="40"/>
        <v>46</v>
      </c>
      <c r="H278" s="59">
        <v>14</v>
      </c>
      <c r="I278" s="63">
        <v>13</v>
      </c>
      <c r="J278" s="59">
        <v>12</v>
      </c>
      <c r="K278" s="63">
        <v>7</v>
      </c>
    </row>
    <row r="279" spans="1:11" x14ac:dyDescent="0.25">
      <c r="A279" s="80" t="s">
        <v>182</v>
      </c>
      <c r="B279" s="96" t="s">
        <v>14</v>
      </c>
      <c r="C279" s="85" t="s">
        <v>336</v>
      </c>
      <c r="D279" s="96" t="s">
        <v>337</v>
      </c>
      <c r="E279" s="126">
        <v>20</v>
      </c>
      <c r="F279" s="135" t="s">
        <v>200</v>
      </c>
      <c r="G279" s="171">
        <f t="shared" si="40"/>
        <v>440</v>
      </c>
      <c r="H279" s="59">
        <v>308</v>
      </c>
      <c r="I279" s="63">
        <v>130</v>
      </c>
      <c r="J279" s="59">
        <v>1</v>
      </c>
      <c r="K279" s="63">
        <v>1</v>
      </c>
    </row>
    <row r="280" spans="1:11" ht="24.75" thickBot="1" x14ac:dyDescent="0.3">
      <c r="A280" s="81" t="s">
        <v>182</v>
      </c>
      <c r="B280" s="98" t="s">
        <v>14</v>
      </c>
      <c r="C280" s="87" t="s">
        <v>336</v>
      </c>
      <c r="D280" s="98" t="s">
        <v>337</v>
      </c>
      <c r="E280" s="127" t="s">
        <v>205</v>
      </c>
      <c r="F280" s="136" t="s">
        <v>206</v>
      </c>
      <c r="G280" s="172">
        <f t="shared" si="40"/>
        <v>13</v>
      </c>
      <c r="H280" s="61">
        <v>4</v>
      </c>
      <c r="I280" s="64">
        <v>4</v>
      </c>
      <c r="J280" s="61">
        <v>3</v>
      </c>
      <c r="K280" s="64">
        <v>2</v>
      </c>
    </row>
    <row r="281" spans="1:11" ht="15" customHeight="1" thickBot="1" x14ac:dyDescent="0.3">
      <c r="A281" s="222" t="s">
        <v>339</v>
      </c>
      <c r="B281" s="223"/>
      <c r="C281" s="223"/>
      <c r="D281" s="223"/>
      <c r="E281" s="223"/>
      <c r="F281" s="224"/>
      <c r="G281" s="44">
        <f t="shared" ref="G281:K281" si="41">SUM(G272:G280)</f>
        <v>2408</v>
      </c>
      <c r="H281" s="45">
        <f t="shared" si="41"/>
        <v>835</v>
      </c>
      <c r="I281" s="44">
        <f t="shared" si="41"/>
        <v>616</v>
      </c>
      <c r="J281" s="45">
        <f t="shared" si="41"/>
        <v>483</v>
      </c>
      <c r="K281" s="44">
        <f t="shared" si="41"/>
        <v>474</v>
      </c>
    </row>
    <row r="282" spans="1:11" x14ac:dyDescent="0.25">
      <c r="A282" s="79" t="s">
        <v>182</v>
      </c>
      <c r="B282" s="115" t="s">
        <v>14</v>
      </c>
      <c r="C282" s="84" t="s">
        <v>340</v>
      </c>
      <c r="D282" s="115" t="s">
        <v>341</v>
      </c>
      <c r="E282" s="125" t="s">
        <v>185</v>
      </c>
      <c r="F282" s="134" t="s">
        <v>186</v>
      </c>
      <c r="G282" s="170">
        <f t="shared" ref="G282:G290" si="42">H282+I282+J282+K282</f>
        <v>22648</v>
      </c>
      <c r="H282" s="73">
        <v>5923</v>
      </c>
      <c r="I282" s="65">
        <v>5662</v>
      </c>
      <c r="J282" s="73">
        <v>5662</v>
      </c>
      <c r="K282" s="65">
        <v>5401</v>
      </c>
    </row>
    <row r="283" spans="1:11" x14ac:dyDescent="0.25">
      <c r="A283" s="80" t="s">
        <v>182</v>
      </c>
      <c r="B283" s="96" t="s">
        <v>14</v>
      </c>
      <c r="C283" s="85" t="s">
        <v>340</v>
      </c>
      <c r="D283" s="96" t="s">
        <v>341</v>
      </c>
      <c r="E283" s="126">
        <v>100105</v>
      </c>
      <c r="F283" s="135" t="s">
        <v>312</v>
      </c>
      <c r="G283" s="171">
        <f t="shared" si="42"/>
        <v>78</v>
      </c>
      <c r="H283" s="59">
        <v>22</v>
      </c>
      <c r="I283" s="63">
        <v>27</v>
      </c>
      <c r="J283" s="59">
        <v>27</v>
      </c>
      <c r="K283" s="63">
        <v>2</v>
      </c>
    </row>
    <row r="284" spans="1:11" x14ac:dyDescent="0.25">
      <c r="A284" s="80" t="s">
        <v>182</v>
      </c>
      <c r="B284" s="96" t="s">
        <v>14</v>
      </c>
      <c r="C284" s="85" t="s">
        <v>340</v>
      </c>
      <c r="D284" s="96" t="s">
        <v>341</v>
      </c>
      <c r="E284" s="126" t="s">
        <v>192</v>
      </c>
      <c r="F284" s="135" t="s">
        <v>193</v>
      </c>
      <c r="G284" s="171">
        <f t="shared" si="42"/>
        <v>1908</v>
      </c>
      <c r="H284" s="59">
        <v>508</v>
      </c>
      <c r="I284" s="63">
        <v>500</v>
      </c>
      <c r="J284" s="59">
        <v>500</v>
      </c>
      <c r="K284" s="63">
        <v>400</v>
      </c>
    </row>
    <row r="285" spans="1:11" x14ac:dyDescent="0.25">
      <c r="A285" s="80"/>
      <c r="B285" s="96"/>
      <c r="C285" s="85"/>
      <c r="D285" s="96"/>
      <c r="E285" s="126">
        <v>100206</v>
      </c>
      <c r="F285" s="135" t="s">
        <v>197</v>
      </c>
      <c r="G285" s="171">
        <f t="shared" si="42"/>
        <v>850</v>
      </c>
      <c r="H285" s="59">
        <v>850</v>
      </c>
      <c r="I285" s="63">
        <v>0</v>
      </c>
      <c r="J285" s="59">
        <v>0</v>
      </c>
      <c r="K285" s="63">
        <v>0</v>
      </c>
    </row>
    <row r="286" spans="1:11" x14ac:dyDescent="0.25">
      <c r="A286" s="80" t="s">
        <v>182</v>
      </c>
      <c r="B286" s="96" t="s">
        <v>14</v>
      </c>
      <c r="C286" s="85" t="s">
        <v>340</v>
      </c>
      <c r="D286" s="96" t="s">
        <v>341</v>
      </c>
      <c r="E286" s="126" t="s">
        <v>198</v>
      </c>
      <c r="F286" s="135" t="s">
        <v>199</v>
      </c>
      <c r="G286" s="171">
        <f t="shared" si="42"/>
        <v>576</v>
      </c>
      <c r="H286" s="59">
        <v>165</v>
      </c>
      <c r="I286" s="63">
        <v>140</v>
      </c>
      <c r="J286" s="59">
        <v>136</v>
      </c>
      <c r="K286" s="63">
        <v>135</v>
      </c>
    </row>
    <row r="287" spans="1:11" x14ac:dyDescent="0.25">
      <c r="A287" s="80" t="s">
        <v>182</v>
      </c>
      <c r="B287" s="96" t="s">
        <v>14</v>
      </c>
      <c r="C287" s="85" t="s">
        <v>340</v>
      </c>
      <c r="D287" s="96" t="s">
        <v>341</v>
      </c>
      <c r="E287" s="126">
        <v>200108</v>
      </c>
      <c r="F287" s="135" t="s">
        <v>342</v>
      </c>
      <c r="G287" s="171">
        <f t="shared" si="42"/>
        <v>190</v>
      </c>
      <c r="H287" s="59">
        <v>65</v>
      </c>
      <c r="I287" s="63">
        <v>65</v>
      </c>
      <c r="J287" s="59">
        <v>60</v>
      </c>
      <c r="K287" s="63">
        <v>0</v>
      </c>
    </row>
    <row r="288" spans="1:11" x14ac:dyDescent="0.25">
      <c r="A288" s="80" t="s">
        <v>182</v>
      </c>
      <c r="B288" s="96" t="s">
        <v>14</v>
      </c>
      <c r="C288" s="85" t="s">
        <v>340</v>
      </c>
      <c r="D288" s="96" t="s">
        <v>341</v>
      </c>
      <c r="E288" s="126">
        <v>201400</v>
      </c>
      <c r="F288" s="135" t="s">
        <v>343</v>
      </c>
      <c r="G288" s="171">
        <f t="shared" si="42"/>
        <v>10</v>
      </c>
      <c r="H288" s="59">
        <v>4</v>
      </c>
      <c r="I288" s="63">
        <v>3</v>
      </c>
      <c r="J288" s="59">
        <v>3</v>
      </c>
      <c r="K288" s="63">
        <v>0</v>
      </c>
    </row>
    <row r="289" spans="1:11" x14ac:dyDescent="0.25">
      <c r="A289" s="80" t="s">
        <v>182</v>
      </c>
      <c r="B289" s="96" t="s">
        <v>14</v>
      </c>
      <c r="C289" s="85" t="s">
        <v>340</v>
      </c>
      <c r="D289" s="96" t="s">
        <v>341</v>
      </c>
      <c r="E289" s="126" t="s">
        <v>259</v>
      </c>
      <c r="F289" s="135" t="s">
        <v>260</v>
      </c>
      <c r="G289" s="171">
        <f t="shared" si="42"/>
        <v>42229</v>
      </c>
      <c r="H289" s="59">
        <v>14000</v>
      </c>
      <c r="I289" s="63">
        <v>16000</v>
      </c>
      <c r="J289" s="59">
        <v>12229</v>
      </c>
      <c r="K289" s="63">
        <v>0</v>
      </c>
    </row>
    <row r="290" spans="1:11" ht="15.75" thickBot="1" x14ac:dyDescent="0.3">
      <c r="A290" s="81" t="s">
        <v>182</v>
      </c>
      <c r="B290" s="98" t="s">
        <v>14</v>
      </c>
      <c r="C290" s="87" t="s">
        <v>340</v>
      </c>
      <c r="D290" s="98" t="s">
        <v>341</v>
      </c>
      <c r="E290" s="127">
        <v>591700</v>
      </c>
      <c r="F290" s="136" t="s">
        <v>344</v>
      </c>
      <c r="G290" s="172">
        <f t="shared" si="42"/>
        <v>59</v>
      </c>
      <c r="H290" s="61">
        <v>59</v>
      </c>
      <c r="I290" s="64">
        <v>0</v>
      </c>
      <c r="J290" s="61">
        <v>0</v>
      </c>
      <c r="K290" s="64">
        <v>0</v>
      </c>
    </row>
    <row r="291" spans="1:11" ht="15" customHeight="1" thickBot="1" x14ac:dyDescent="0.3">
      <c r="A291" s="222" t="s">
        <v>345</v>
      </c>
      <c r="B291" s="232"/>
      <c r="C291" s="223"/>
      <c r="D291" s="232"/>
      <c r="E291" s="223"/>
      <c r="F291" s="233"/>
      <c r="G291" s="44">
        <f t="shared" ref="G291:K291" si="43">SUM(G282:G290)</f>
        <v>68548</v>
      </c>
      <c r="H291" s="45">
        <f t="shared" si="43"/>
        <v>21596</v>
      </c>
      <c r="I291" s="44">
        <f t="shared" si="43"/>
        <v>22397</v>
      </c>
      <c r="J291" s="45">
        <f t="shared" si="43"/>
        <v>18617</v>
      </c>
      <c r="K291" s="44">
        <f t="shared" si="43"/>
        <v>5938</v>
      </c>
    </row>
    <row r="292" spans="1:11" x14ac:dyDescent="0.25">
      <c r="A292" s="114" t="s">
        <v>182</v>
      </c>
      <c r="B292" s="115" t="s">
        <v>14</v>
      </c>
      <c r="C292" s="116">
        <v>681000</v>
      </c>
      <c r="D292" s="115" t="s">
        <v>346</v>
      </c>
      <c r="E292" s="173">
        <v>200108</v>
      </c>
      <c r="F292" s="134" t="s">
        <v>342</v>
      </c>
      <c r="G292" s="170">
        <f>H292+I292+J292+K292</f>
        <v>3</v>
      </c>
      <c r="H292" s="73">
        <v>3</v>
      </c>
      <c r="I292" s="65">
        <v>0</v>
      </c>
      <c r="J292" s="73">
        <v>0</v>
      </c>
      <c r="K292" s="65">
        <v>0</v>
      </c>
    </row>
    <row r="293" spans="1:11" ht="15.75" thickBot="1" x14ac:dyDescent="0.3">
      <c r="A293" s="81" t="s">
        <v>182</v>
      </c>
      <c r="B293" s="174" t="s">
        <v>14</v>
      </c>
      <c r="C293" s="87">
        <v>681000</v>
      </c>
      <c r="D293" s="98" t="s">
        <v>346</v>
      </c>
      <c r="E293" s="127">
        <v>570201</v>
      </c>
      <c r="F293" s="136" t="s">
        <v>201</v>
      </c>
      <c r="G293" s="172">
        <f>H293+I293+J293+K293</f>
        <v>240</v>
      </c>
      <c r="H293" s="61">
        <v>40</v>
      </c>
      <c r="I293" s="64">
        <v>20</v>
      </c>
      <c r="J293" s="61">
        <v>20</v>
      </c>
      <c r="K293" s="64">
        <v>160</v>
      </c>
    </row>
    <row r="294" spans="1:11" ht="15.75" thickBot="1" x14ac:dyDescent="0.3">
      <c r="A294" s="222" t="s">
        <v>347</v>
      </c>
      <c r="B294" s="223"/>
      <c r="C294" s="223"/>
      <c r="D294" s="232"/>
      <c r="E294" s="223"/>
      <c r="F294" s="234"/>
      <c r="G294" s="46">
        <f>SUM(G292:G293)</f>
        <v>243</v>
      </c>
      <c r="H294" s="45">
        <f t="shared" ref="H294:K294" si="44">SUM(H292:H293)</f>
        <v>43</v>
      </c>
      <c r="I294" s="44">
        <f t="shared" si="44"/>
        <v>20</v>
      </c>
      <c r="J294" s="45">
        <f t="shared" si="44"/>
        <v>20</v>
      </c>
      <c r="K294" s="44">
        <f t="shared" si="44"/>
        <v>160</v>
      </c>
    </row>
    <row r="295" spans="1:11" x14ac:dyDescent="0.25">
      <c r="A295" s="79" t="s">
        <v>182</v>
      </c>
      <c r="B295" s="115" t="s">
        <v>14</v>
      </c>
      <c r="C295" s="84" t="s">
        <v>348</v>
      </c>
      <c r="D295" s="115" t="s">
        <v>349</v>
      </c>
      <c r="E295" s="125" t="s">
        <v>185</v>
      </c>
      <c r="F295" s="134" t="s">
        <v>186</v>
      </c>
      <c r="G295" s="170">
        <f t="shared" ref="G295:G302" si="45">H295+I295+J295+K295</f>
        <v>674</v>
      </c>
      <c r="H295" s="73">
        <v>169</v>
      </c>
      <c r="I295" s="65">
        <v>168</v>
      </c>
      <c r="J295" s="73">
        <v>169</v>
      </c>
      <c r="K295" s="65">
        <v>168</v>
      </c>
    </row>
    <row r="296" spans="1:11" x14ac:dyDescent="0.25">
      <c r="A296" s="80" t="s">
        <v>182</v>
      </c>
      <c r="B296" s="96" t="s">
        <v>14</v>
      </c>
      <c r="C296" s="85" t="s">
        <v>348</v>
      </c>
      <c r="D296" s="96" t="s">
        <v>349</v>
      </c>
      <c r="E296" s="126" t="s">
        <v>311</v>
      </c>
      <c r="F296" s="135" t="s">
        <v>312</v>
      </c>
      <c r="G296" s="171">
        <f t="shared" si="45"/>
        <v>57</v>
      </c>
      <c r="H296" s="59">
        <v>15</v>
      </c>
      <c r="I296" s="63">
        <v>14</v>
      </c>
      <c r="J296" s="59">
        <v>14</v>
      </c>
      <c r="K296" s="63">
        <v>14</v>
      </c>
    </row>
    <row r="297" spans="1:11" x14ac:dyDescent="0.25">
      <c r="A297" s="80" t="s">
        <v>182</v>
      </c>
      <c r="B297" s="96" t="s">
        <v>14</v>
      </c>
      <c r="C297" s="85" t="s">
        <v>348</v>
      </c>
      <c r="D297" s="96" t="s">
        <v>349</v>
      </c>
      <c r="E297" s="126" t="s">
        <v>338</v>
      </c>
      <c r="F297" s="135" t="s">
        <v>187</v>
      </c>
      <c r="G297" s="171">
        <f t="shared" si="45"/>
        <v>0</v>
      </c>
      <c r="H297" s="59">
        <v>0</v>
      </c>
      <c r="I297" s="63">
        <v>0</v>
      </c>
      <c r="J297" s="59">
        <v>0</v>
      </c>
      <c r="K297" s="63">
        <v>0</v>
      </c>
    </row>
    <row r="298" spans="1:11" x14ac:dyDescent="0.25">
      <c r="A298" s="80" t="s">
        <v>182</v>
      </c>
      <c r="B298" s="96" t="s">
        <v>14</v>
      </c>
      <c r="C298" s="85" t="s">
        <v>348</v>
      </c>
      <c r="D298" s="96" t="s">
        <v>349</v>
      </c>
      <c r="E298" s="126" t="s">
        <v>192</v>
      </c>
      <c r="F298" s="135" t="s">
        <v>193</v>
      </c>
      <c r="G298" s="171">
        <f t="shared" si="45"/>
        <v>46</v>
      </c>
      <c r="H298" s="59">
        <v>12</v>
      </c>
      <c r="I298" s="63">
        <v>11</v>
      </c>
      <c r="J298" s="59">
        <v>12</v>
      </c>
      <c r="K298" s="63">
        <v>11</v>
      </c>
    </row>
    <row r="299" spans="1:11" x14ac:dyDescent="0.25">
      <c r="A299" s="80" t="s">
        <v>182</v>
      </c>
      <c r="B299" s="96" t="s">
        <v>14</v>
      </c>
      <c r="C299" s="85" t="s">
        <v>348</v>
      </c>
      <c r="D299" s="96" t="s">
        <v>349</v>
      </c>
      <c r="E299" s="126" t="s">
        <v>196</v>
      </c>
      <c r="F299" s="135" t="s">
        <v>197</v>
      </c>
      <c r="G299" s="171">
        <f t="shared" si="45"/>
        <v>20</v>
      </c>
      <c r="H299" s="59">
        <v>20</v>
      </c>
      <c r="I299" s="63">
        <v>0</v>
      </c>
      <c r="J299" s="59">
        <v>0</v>
      </c>
      <c r="K299" s="63">
        <v>0</v>
      </c>
    </row>
    <row r="300" spans="1:11" x14ac:dyDescent="0.25">
      <c r="A300" s="80" t="s">
        <v>182</v>
      </c>
      <c r="B300" s="96" t="s">
        <v>14</v>
      </c>
      <c r="C300" s="85" t="s">
        <v>348</v>
      </c>
      <c r="D300" s="96" t="s">
        <v>349</v>
      </c>
      <c r="E300" s="126" t="s">
        <v>198</v>
      </c>
      <c r="F300" s="135" t="s">
        <v>199</v>
      </c>
      <c r="G300" s="171">
        <f t="shared" si="45"/>
        <v>20</v>
      </c>
      <c r="H300" s="59">
        <v>5</v>
      </c>
      <c r="I300" s="63">
        <v>5</v>
      </c>
      <c r="J300" s="59">
        <v>5</v>
      </c>
      <c r="K300" s="63">
        <v>5</v>
      </c>
    </row>
    <row r="301" spans="1:11" x14ac:dyDescent="0.25">
      <c r="A301" s="80" t="s">
        <v>182</v>
      </c>
      <c r="B301" s="96" t="s">
        <v>14</v>
      </c>
      <c r="C301" s="85" t="s">
        <v>348</v>
      </c>
      <c r="D301" s="96" t="s">
        <v>349</v>
      </c>
      <c r="E301" s="126">
        <v>20</v>
      </c>
      <c r="F301" s="135" t="s">
        <v>200</v>
      </c>
      <c r="G301" s="171">
        <f t="shared" si="45"/>
        <v>1155</v>
      </c>
      <c r="H301" s="59">
        <v>606</v>
      </c>
      <c r="I301" s="63">
        <v>549</v>
      </c>
      <c r="J301" s="59">
        <v>0</v>
      </c>
      <c r="K301" s="63">
        <v>0</v>
      </c>
    </row>
    <row r="302" spans="1:11" ht="24.75" thickBot="1" x14ac:dyDescent="0.3">
      <c r="A302" s="121" t="s">
        <v>182</v>
      </c>
      <c r="B302" s="98" t="s">
        <v>14</v>
      </c>
      <c r="C302" s="122" t="s">
        <v>348</v>
      </c>
      <c r="D302" s="98" t="s">
        <v>349</v>
      </c>
      <c r="E302" s="194">
        <v>594000</v>
      </c>
      <c r="F302" s="136" t="s">
        <v>206</v>
      </c>
      <c r="G302" s="195">
        <f t="shared" si="45"/>
        <v>7</v>
      </c>
      <c r="H302" s="124">
        <v>3</v>
      </c>
      <c r="I302" s="66">
        <v>2</v>
      </c>
      <c r="J302" s="124">
        <v>1</v>
      </c>
      <c r="K302" s="66">
        <v>1</v>
      </c>
    </row>
    <row r="303" spans="1:11" ht="15" customHeight="1" thickBot="1" x14ac:dyDescent="0.3">
      <c r="A303" s="222" t="s">
        <v>350</v>
      </c>
      <c r="B303" s="223"/>
      <c r="C303" s="223"/>
      <c r="D303" s="223"/>
      <c r="E303" s="223"/>
      <c r="F303" s="224"/>
      <c r="G303" s="44">
        <f t="shared" ref="G303:K303" si="46">SUM(G295:G302)</f>
        <v>1979</v>
      </c>
      <c r="H303" s="45">
        <f t="shared" si="46"/>
        <v>830</v>
      </c>
      <c r="I303" s="44">
        <f t="shared" si="46"/>
        <v>749</v>
      </c>
      <c r="J303" s="45">
        <f t="shared" si="46"/>
        <v>201</v>
      </c>
      <c r="K303" s="44">
        <f t="shared" si="46"/>
        <v>199</v>
      </c>
    </row>
    <row r="304" spans="1:11" ht="24" x14ac:dyDescent="0.25">
      <c r="A304" s="79" t="s">
        <v>182</v>
      </c>
      <c r="B304" s="115" t="s">
        <v>14</v>
      </c>
      <c r="C304" s="84" t="s">
        <v>351</v>
      </c>
      <c r="D304" s="115" t="s">
        <v>352</v>
      </c>
      <c r="E304" s="125" t="s">
        <v>185</v>
      </c>
      <c r="F304" s="134" t="s">
        <v>186</v>
      </c>
      <c r="G304" s="72">
        <f t="shared" ref="G304:G321" si="47">H304+I304+J304+K304</f>
        <v>15661</v>
      </c>
      <c r="H304" s="73">
        <v>4100</v>
      </c>
      <c r="I304" s="65">
        <v>3915</v>
      </c>
      <c r="J304" s="73">
        <v>3915</v>
      </c>
      <c r="K304" s="65">
        <v>3731</v>
      </c>
    </row>
    <row r="305" spans="1:11" ht="24" x14ac:dyDescent="0.25">
      <c r="A305" s="80" t="s">
        <v>182</v>
      </c>
      <c r="B305" s="96" t="s">
        <v>14</v>
      </c>
      <c r="C305" s="85" t="s">
        <v>351</v>
      </c>
      <c r="D305" s="96" t="s">
        <v>352</v>
      </c>
      <c r="E305" s="126" t="s">
        <v>311</v>
      </c>
      <c r="F305" s="135" t="s">
        <v>312</v>
      </c>
      <c r="G305" s="57">
        <f t="shared" si="47"/>
        <v>1200</v>
      </c>
      <c r="H305" s="59">
        <v>300</v>
      </c>
      <c r="I305" s="63">
        <v>300</v>
      </c>
      <c r="J305" s="59">
        <v>300</v>
      </c>
      <c r="K305" s="63">
        <v>300</v>
      </c>
    </row>
    <row r="306" spans="1:11" ht="24" x14ac:dyDescent="0.25">
      <c r="A306" s="80" t="s">
        <v>182</v>
      </c>
      <c r="B306" s="96" t="s">
        <v>14</v>
      </c>
      <c r="C306" s="85" t="s">
        <v>351</v>
      </c>
      <c r="D306" s="96" t="s">
        <v>352</v>
      </c>
      <c r="E306" s="126" t="s">
        <v>338</v>
      </c>
      <c r="F306" s="135" t="s">
        <v>187</v>
      </c>
      <c r="G306" s="57">
        <f t="shared" si="47"/>
        <v>60</v>
      </c>
      <c r="H306" s="59">
        <v>15</v>
      </c>
      <c r="I306" s="63">
        <v>15</v>
      </c>
      <c r="J306" s="59">
        <v>15</v>
      </c>
      <c r="K306" s="63">
        <v>15</v>
      </c>
    </row>
    <row r="307" spans="1:11" ht="24" x14ac:dyDescent="0.25">
      <c r="A307" s="80" t="s">
        <v>182</v>
      </c>
      <c r="B307" s="96" t="s">
        <v>14</v>
      </c>
      <c r="C307" s="85" t="s">
        <v>351</v>
      </c>
      <c r="D307" s="96" t="s">
        <v>352</v>
      </c>
      <c r="E307" s="126" t="s">
        <v>188</v>
      </c>
      <c r="F307" s="135" t="s">
        <v>189</v>
      </c>
      <c r="G307" s="57">
        <f t="shared" si="47"/>
        <v>0</v>
      </c>
      <c r="H307" s="59">
        <v>0</v>
      </c>
      <c r="I307" s="63">
        <v>0</v>
      </c>
      <c r="J307" s="59">
        <v>0</v>
      </c>
      <c r="K307" s="63">
        <v>0</v>
      </c>
    </row>
    <row r="308" spans="1:11" ht="24" x14ac:dyDescent="0.25">
      <c r="A308" s="80" t="s">
        <v>182</v>
      </c>
      <c r="B308" s="96" t="s">
        <v>14</v>
      </c>
      <c r="C308" s="85" t="s">
        <v>351</v>
      </c>
      <c r="D308" s="96" t="s">
        <v>352</v>
      </c>
      <c r="E308" s="126" t="s">
        <v>192</v>
      </c>
      <c r="F308" s="135" t="s">
        <v>193</v>
      </c>
      <c r="G308" s="57">
        <f t="shared" si="47"/>
        <v>590</v>
      </c>
      <c r="H308" s="59">
        <v>148</v>
      </c>
      <c r="I308" s="63">
        <v>147</v>
      </c>
      <c r="J308" s="59">
        <v>148</v>
      </c>
      <c r="K308" s="63">
        <v>147</v>
      </c>
    </row>
    <row r="309" spans="1:11" ht="24" x14ac:dyDescent="0.25">
      <c r="A309" s="80" t="s">
        <v>182</v>
      </c>
      <c r="B309" s="96" t="s">
        <v>14</v>
      </c>
      <c r="C309" s="85" t="s">
        <v>351</v>
      </c>
      <c r="D309" s="96" t="s">
        <v>352</v>
      </c>
      <c r="E309" s="126" t="s">
        <v>194</v>
      </c>
      <c r="F309" s="135" t="s">
        <v>195</v>
      </c>
      <c r="G309" s="57">
        <f t="shared" si="47"/>
        <v>0</v>
      </c>
      <c r="H309" s="59">
        <v>0</v>
      </c>
      <c r="I309" s="63">
        <v>0</v>
      </c>
      <c r="J309" s="59">
        <v>0</v>
      </c>
      <c r="K309" s="63">
        <v>0</v>
      </c>
    </row>
    <row r="310" spans="1:11" ht="24" x14ac:dyDescent="0.25">
      <c r="A310" s="80" t="s">
        <v>182</v>
      </c>
      <c r="B310" s="96" t="s">
        <v>14</v>
      </c>
      <c r="C310" s="85" t="s">
        <v>351</v>
      </c>
      <c r="D310" s="96" t="s">
        <v>352</v>
      </c>
      <c r="E310" s="126" t="s">
        <v>196</v>
      </c>
      <c r="F310" s="135" t="s">
        <v>197</v>
      </c>
      <c r="G310" s="57">
        <f t="shared" si="47"/>
        <v>231</v>
      </c>
      <c r="H310" s="59">
        <v>231</v>
      </c>
      <c r="I310" s="63">
        <v>0</v>
      </c>
      <c r="J310" s="59">
        <v>0</v>
      </c>
      <c r="K310" s="63">
        <v>0</v>
      </c>
    </row>
    <row r="311" spans="1:11" ht="24" x14ac:dyDescent="0.25">
      <c r="A311" s="80" t="s">
        <v>182</v>
      </c>
      <c r="B311" s="96" t="s">
        <v>14</v>
      </c>
      <c r="C311" s="85" t="s">
        <v>351</v>
      </c>
      <c r="D311" s="96" t="s">
        <v>352</v>
      </c>
      <c r="E311" s="126" t="s">
        <v>198</v>
      </c>
      <c r="F311" s="135" t="s">
        <v>199</v>
      </c>
      <c r="G311" s="57">
        <f t="shared" si="47"/>
        <v>428</v>
      </c>
      <c r="H311" s="59">
        <v>117</v>
      </c>
      <c r="I311" s="63">
        <v>107</v>
      </c>
      <c r="J311" s="59">
        <v>106</v>
      </c>
      <c r="K311" s="63">
        <v>98</v>
      </c>
    </row>
    <row r="312" spans="1:11" ht="24" x14ac:dyDescent="0.25">
      <c r="A312" s="80" t="s">
        <v>182</v>
      </c>
      <c r="B312" s="96" t="s">
        <v>14</v>
      </c>
      <c r="C312" s="85" t="s">
        <v>351</v>
      </c>
      <c r="D312" s="96" t="s">
        <v>352</v>
      </c>
      <c r="E312" s="126">
        <v>20</v>
      </c>
      <c r="F312" s="135" t="s">
        <v>200</v>
      </c>
      <c r="G312" s="57">
        <f t="shared" si="47"/>
        <v>4168</v>
      </c>
      <c r="H312" s="59">
        <v>1558</v>
      </c>
      <c r="I312" s="63">
        <v>942</v>
      </c>
      <c r="J312" s="59">
        <v>896</v>
      </c>
      <c r="K312" s="63">
        <v>772</v>
      </c>
    </row>
    <row r="313" spans="1:11" ht="24" x14ac:dyDescent="0.25">
      <c r="A313" s="80" t="s">
        <v>182</v>
      </c>
      <c r="B313" s="96" t="s">
        <v>14</v>
      </c>
      <c r="C313" s="85" t="s">
        <v>351</v>
      </c>
      <c r="D313" s="96" t="s">
        <v>352</v>
      </c>
      <c r="E313" s="126">
        <v>570201</v>
      </c>
      <c r="F313" s="135" t="s">
        <v>201</v>
      </c>
      <c r="G313" s="57">
        <f t="shared" si="47"/>
        <v>1000</v>
      </c>
      <c r="H313" s="59">
        <v>460</v>
      </c>
      <c r="I313" s="63">
        <v>540</v>
      </c>
      <c r="J313" s="59">
        <v>0</v>
      </c>
      <c r="K313" s="63">
        <v>0</v>
      </c>
    </row>
    <row r="314" spans="1:11" ht="24" x14ac:dyDescent="0.25">
      <c r="A314" s="80" t="s">
        <v>182</v>
      </c>
      <c r="B314" s="96" t="s">
        <v>14</v>
      </c>
      <c r="C314" s="85" t="s">
        <v>351</v>
      </c>
      <c r="D314" s="96" t="s">
        <v>352</v>
      </c>
      <c r="E314" s="126">
        <v>570202</v>
      </c>
      <c r="F314" s="135" t="s">
        <v>353</v>
      </c>
      <c r="G314" s="57">
        <f t="shared" si="47"/>
        <v>4975</v>
      </c>
      <c r="H314" s="59">
        <v>1300</v>
      </c>
      <c r="I314" s="63">
        <v>1300</v>
      </c>
      <c r="J314" s="59">
        <v>1200</v>
      </c>
      <c r="K314" s="63">
        <v>1175</v>
      </c>
    </row>
    <row r="315" spans="1:11" ht="24" x14ac:dyDescent="0.25">
      <c r="A315" s="80" t="s">
        <v>182</v>
      </c>
      <c r="B315" s="96" t="s">
        <v>14</v>
      </c>
      <c r="C315" s="85" t="s">
        <v>351</v>
      </c>
      <c r="D315" s="96" t="s">
        <v>352</v>
      </c>
      <c r="E315" s="126">
        <v>591700</v>
      </c>
      <c r="F315" s="135" t="s">
        <v>344</v>
      </c>
      <c r="G315" s="57">
        <f t="shared" si="47"/>
        <v>600</v>
      </c>
      <c r="H315" s="59">
        <v>600</v>
      </c>
      <c r="I315" s="63">
        <v>0</v>
      </c>
      <c r="J315" s="59">
        <v>0</v>
      </c>
      <c r="K315" s="63">
        <v>0</v>
      </c>
    </row>
    <row r="316" spans="1:11" ht="24" x14ac:dyDescent="0.25">
      <c r="A316" s="80" t="s">
        <v>182</v>
      </c>
      <c r="B316" s="96" t="s">
        <v>14</v>
      </c>
      <c r="C316" s="85" t="s">
        <v>351</v>
      </c>
      <c r="D316" s="96" t="s">
        <v>352</v>
      </c>
      <c r="E316" s="126" t="s">
        <v>205</v>
      </c>
      <c r="F316" s="135" t="s">
        <v>206</v>
      </c>
      <c r="G316" s="57">
        <f t="shared" si="47"/>
        <v>65</v>
      </c>
      <c r="H316" s="59">
        <v>25</v>
      </c>
      <c r="I316" s="63">
        <v>14</v>
      </c>
      <c r="J316" s="59">
        <v>13</v>
      </c>
      <c r="K316" s="63">
        <v>13</v>
      </c>
    </row>
    <row r="317" spans="1:11" ht="24" x14ac:dyDescent="0.25">
      <c r="A317" s="80" t="s">
        <v>182</v>
      </c>
      <c r="B317" s="96" t="s">
        <v>14</v>
      </c>
      <c r="C317" s="85" t="s">
        <v>351</v>
      </c>
      <c r="D317" s="96" t="s">
        <v>352</v>
      </c>
      <c r="E317" s="126">
        <v>600100</v>
      </c>
      <c r="F317" s="135" t="s">
        <v>121</v>
      </c>
      <c r="G317" s="57">
        <f t="shared" si="47"/>
        <v>1500</v>
      </c>
      <c r="H317" s="59">
        <v>375</v>
      </c>
      <c r="I317" s="63">
        <v>375</v>
      </c>
      <c r="J317" s="59">
        <v>375</v>
      </c>
      <c r="K317" s="63">
        <v>375</v>
      </c>
    </row>
    <row r="318" spans="1:11" ht="24" x14ac:dyDescent="0.25">
      <c r="A318" s="80" t="s">
        <v>182</v>
      </c>
      <c r="B318" s="96" t="s">
        <v>14</v>
      </c>
      <c r="C318" s="85" t="s">
        <v>351</v>
      </c>
      <c r="D318" s="96" t="s">
        <v>352</v>
      </c>
      <c r="E318" s="126">
        <v>600200</v>
      </c>
      <c r="F318" s="135" t="s">
        <v>123</v>
      </c>
      <c r="G318" s="57">
        <f t="shared" si="47"/>
        <v>304</v>
      </c>
      <c r="H318" s="59">
        <v>76</v>
      </c>
      <c r="I318" s="63">
        <v>76</v>
      </c>
      <c r="J318" s="59">
        <v>76</v>
      </c>
      <c r="K318" s="63">
        <v>76</v>
      </c>
    </row>
    <row r="319" spans="1:11" ht="24" x14ac:dyDescent="0.25">
      <c r="A319" s="80" t="s">
        <v>182</v>
      </c>
      <c r="B319" s="96" t="s">
        <v>14</v>
      </c>
      <c r="C319" s="85" t="s">
        <v>351</v>
      </c>
      <c r="D319" s="96" t="s">
        <v>352</v>
      </c>
      <c r="E319" s="126">
        <v>600300</v>
      </c>
      <c r="F319" s="135" t="s">
        <v>125</v>
      </c>
      <c r="G319" s="57">
        <f t="shared" si="47"/>
        <v>285</v>
      </c>
      <c r="H319" s="59">
        <v>72</v>
      </c>
      <c r="I319" s="63">
        <v>71</v>
      </c>
      <c r="J319" s="59">
        <v>71</v>
      </c>
      <c r="K319" s="63">
        <v>71</v>
      </c>
    </row>
    <row r="320" spans="1:11" ht="24" x14ac:dyDescent="0.25">
      <c r="A320" s="80" t="s">
        <v>182</v>
      </c>
      <c r="B320" s="96" t="s">
        <v>14</v>
      </c>
      <c r="C320" s="85" t="s">
        <v>351</v>
      </c>
      <c r="D320" s="96" t="s">
        <v>352</v>
      </c>
      <c r="E320" s="126" t="s">
        <v>281</v>
      </c>
      <c r="F320" s="135" t="s">
        <v>265</v>
      </c>
      <c r="G320" s="57">
        <f t="shared" si="47"/>
        <v>300</v>
      </c>
      <c r="H320" s="59">
        <v>0</v>
      </c>
      <c r="I320" s="63">
        <v>150</v>
      </c>
      <c r="J320" s="59">
        <v>150</v>
      </c>
      <c r="K320" s="63">
        <v>0</v>
      </c>
    </row>
    <row r="321" spans="1:11" ht="24.75" thickBot="1" x14ac:dyDescent="0.3">
      <c r="A321" s="121" t="s">
        <v>182</v>
      </c>
      <c r="B321" s="98" t="s">
        <v>14</v>
      </c>
      <c r="C321" s="122" t="s">
        <v>351</v>
      </c>
      <c r="D321" s="98" t="s">
        <v>352</v>
      </c>
      <c r="E321" s="194" t="s">
        <v>209</v>
      </c>
      <c r="F321" s="136" t="s">
        <v>210</v>
      </c>
      <c r="G321" s="58">
        <f t="shared" si="47"/>
        <v>305</v>
      </c>
      <c r="H321" s="124">
        <v>100</v>
      </c>
      <c r="I321" s="66">
        <v>155</v>
      </c>
      <c r="J321" s="124">
        <v>50</v>
      </c>
      <c r="K321" s="66">
        <v>0</v>
      </c>
    </row>
    <row r="322" spans="1:11" ht="15" customHeight="1" thickBot="1" x14ac:dyDescent="0.3">
      <c r="A322" s="222" t="s">
        <v>354</v>
      </c>
      <c r="B322" s="223"/>
      <c r="C322" s="223"/>
      <c r="D322" s="223"/>
      <c r="E322" s="223"/>
      <c r="F322" s="224"/>
      <c r="G322" s="44">
        <f t="shared" ref="G322:K322" si="48">SUM(G304:G321)</f>
        <v>31672</v>
      </c>
      <c r="H322" s="45">
        <f>SUM(H304:H321)</f>
        <v>9477</v>
      </c>
      <c r="I322" s="44">
        <f t="shared" si="48"/>
        <v>8107</v>
      </c>
      <c r="J322" s="45">
        <f t="shared" si="48"/>
        <v>7315</v>
      </c>
      <c r="K322" s="44">
        <f t="shared" si="48"/>
        <v>6773</v>
      </c>
    </row>
    <row r="323" spans="1:11" x14ac:dyDescent="0.25">
      <c r="A323" s="79" t="s">
        <v>182</v>
      </c>
      <c r="B323" s="115" t="s">
        <v>14</v>
      </c>
      <c r="C323" s="84" t="s">
        <v>355</v>
      </c>
      <c r="D323" s="115" t="s">
        <v>356</v>
      </c>
      <c r="E323" s="125" t="s">
        <v>261</v>
      </c>
      <c r="F323" s="134" t="s">
        <v>202</v>
      </c>
      <c r="G323" s="170">
        <f t="shared" ref="G323:G329" si="49">H323+I323+J323+K323</f>
        <v>39</v>
      </c>
      <c r="H323" s="73">
        <v>39</v>
      </c>
      <c r="I323" s="65">
        <v>0</v>
      </c>
      <c r="J323" s="73">
        <v>0</v>
      </c>
      <c r="K323" s="65">
        <v>0</v>
      </c>
    </row>
    <row r="324" spans="1:11" x14ac:dyDescent="0.25">
      <c r="A324" s="80" t="s">
        <v>182</v>
      </c>
      <c r="B324" s="96" t="s">
        <v>14</v>
      </c>
      <c r="C324" s="85" t="s">
        <v>355</v>
      </c>
      <c r="D324" s="96" t="s">
        <v>356</v>
      </c>
      <c r="E324" s="126" t="s">
        <v>262</v>
      </c>
      <c r="F324" s="135" t="s">
        <v>203</v>
      </c>
      <c r="G324" s="171">
        <f t="shared" si="49"/>
        <v>0</v>
      </c>
      <c r="H324" s="59">
        <v>0</v>
      </c>
      <c r="I324" s="63">
        <v>0</v>
      </c>
      <c r="J324" s="59">
        <v>0</v>
      </c>
      <c r="K324" s="63">
        <v>0</v>
      </c>
    </row>
    <row r="325" spans="1:11" x14ac:dyDescent="0.25">
      <c r="A325" s="80" t="s">
        <v>182</v>
      </c>
      <c r="B325" s="96" t="s">
        <v>14</v>
      </c>
      <c r="C325" s="85" t="s">
        <v>355</v>
      </c>
      <c r="D325" s="96" t="s">
        <v>356</v>
      </c>
      <c r="E325" s="126" t="s">
        <v>263</v>
      </c>
      <c r="F325" s="135" t="s">
        <v>264</v>
      </c>
      <c r="G325" s="171">
        <f t="shared" si="49"/>
        <v>750</v>
      </c>
      <c r="H325" s="59">
        <v>500</v>
      </c>
      <c r="I325" s="63">
        <v>250</v>
      </c>
      <c r="J325" s="59">
        <v>0</v>
      </c>
      <c r="K325" s="63">
        <v>0</v>
      </c>
    </row>
    <row r="326" spans="1:11" x14ac:dyDescent="0.25">
      <c r="A326" s="80" t="s">
        <v>182</v>
      </c>
      <c r="B326" s="96" t="s">
        <v>14</v>
      </c>
      <c r="C326" s="85" t="s">
        <v>355</v>
      </c>
      <c r="D326" s="96" t="s">
        <v>356</v>
      </c>
      <c r="E326" s="126" t="s">
        <v>274</v>
      </c>
      <c r="F326" s="135" t="s">
        <v>275</v>
      </c>
      <c r="G326" s="171">
        <f t="shared" si="49"/>
        <v>14113</v>
      </c>
      <c r="H326" s="59">
        <v>77</v>
      </c>
      <c r="I326" s="63">
        <v>4202</v>
      </c>
      <c r="J326" s="59">
        <v>5128</v>
      </c>
      <c r="K326" s="63">
        <v>4706</v>
      </c>
    </row>
    <row r="327" spans="1:11" x14ac:dyDescent="0.25">
      <c r="A327" s="80"/>
      <c r="B327" s="96"/>
      <c r="C327" s="85"/>
      <c r="D327" s="96"/>
      <c r="E327" s="126">
        <v>610200</v>
      </c>
      <c r="F327" s="135" t="s">
        <v>123</v>
      </c>
      <c r="G327" s="171">
        <f t="shared" si="49"/>
        <v>8</v>
      </c>
      <c r="H327" s="59">
        <v>8</v>
      </c>
      <c r="I327" s="63">
        <v>0</v>
      </c>
      <c r="J327" s="59">
        <v>0</v>
      </c>
      <c r="K327" s="63">
        <v>0</v>
      </c>
    </row>
    <row r="328" spans="1:11" x14ac:dyDescent="0.25">
      <c r="A328" s="80" t="s">
        <v>182</v>
      </c>
      <c r="B328" s="96" t="s">
        <v>14</v>
      </c>
      <c r="C328" s="85" t="s">
        <v>355</v>
      </c>
      <c r="D328" s="96" t="s">
        <v>356</v>
      </c>
      <c r="E328" s="126" t="s">
        <v>277</v>
      </c>
      <c r="F328" s="135" t="s">
        <v>125</v>
      </c>
      <c r="G328" s="171">
        <f t="shared" si="49"/>
        <v>2682</v>
      </c>
      <c r="H328" s="59">
        <v>15</v>
      </c>
      <c r="I328" s="63">
        <v>798</v>
      </c>
      <c r="J328" s="59">
        <v>975</v>
      </c>
      <c r="K328" s="63">
        <v>894</v>
      </c>
    </row>
    <row r="329" spans="1:11" ht="15.75" thickBot="1" x14ac:dyDescent="0.3">
      <c r="A329" s="81" t="s">
        <v>182</v>
      </c>
      <c r="B329" s="98" t="s">
        <v>14</v>
      </c>
      <c r="C329" s="87" t="s">
        <v>355</v>
      </c>
      <c r="D329" s="98" t="s">
        <v>356</v>
      </c>
      <c r="E329" s="127" t="s">
        <v>209</v>
      </c>
      <c r="F329" s="136" t="s">
        <v>210</v>
      </c>
      <c r="G329" s="172">
        <f t="shared" si="49"/>
        <v>682.66</v>
      </c>
      <c r="H329" s="61">
        <v>200</v>
      </c>
      <c r="I329" s="64">
        <v>100</v>
      </c>
      <c r="J329" s="61">
        <v>200</v>
      </c>
      <c r="K329" s="64">
        <v>182.66</v>
      </c>
    </row>
    <row r="330" spans="1:11" ht="15" customHeight="1" thickBot="1" x14ac:dyDescent="0.3">
      <c r="A330" s="222" t="s">
        <v>357</v>
      </c>
      <c r="B330" s="223"/>
      <c r="C330" s="223"/>
      <c r="D330" s="223"/>
      <c r="E330" s="223"/>
      <c r="F330" s="224"/>
      <c r="G330" s="44">
        <f t="shared" ref="G330:K330" si="50">SUM(G323:G329)</f>
        <v>18274.66</v>
      </c>
      <c r="H330" s="45">
        <f>SUM(H323:H329)</f>
        <v>839</v>
      </c>
      <c r="I330" s="44">
        <f t="shared" si="50"/>
        <v>5350</v>
      </c>
      <c r="J330" s="45">
        <f t="shared" si="50"/>
        <v>6303</v>
      </c>
      <c r="K330" s="44">
        <f t="shared" si="50"/>
        <v>5782.66</v>
      </c>
    </row>
    <row r="331" spans="1:11" x14ac:dyDescent="0.25">
      <c r="A331" s="79" t="s">
        <v>182</v>
      </c>
      <c r="B331" s="115" t="s">
        <v>14</v>
      </c>
      <c r="C331" s="84" t="s">
        <v>358</v>
      </c>
      <c r="D331" s="115" t="s">
        <v>359</v>
      </c>
      <c r="E331" s="125">
        <v>20</v>
      </c>
      <c r="F331" s="134" t="s">
        <v>200</v>
      </c>
      <c r="G331" s="170">
        <f>SUM(H331:K331)</f>
        <v>10340</v>
      </c>
      <c r="H331" s="73">
        <v>4200</v>
      </c>
      <c r="I331" s="65">
        <v>3000</v>
      </c>
      <c r="J331" s="73">
        <v>3140</v>
      </c>
      <c r="K331" s="65">
        <v>0</v>
      </c>
    </row>
    <row r="332" spans="1:11" x14ac:dyDescent="0.25">
      <c r="A332" s="80" t="s">
        <v>182</v>
      </c>
      <c r="B332" s="96" t="s">
        <v>14</v>
      </c>
      <c r="C332" s="85" t="s">
        <v>358</v>
      </c>
      <c r="D332" s="96" t="s">
        <v>359</v>
      </c>
      <c r="E332" s="126">
        <v>580101</v>
      </c>
      <c r="F332" s="135" t="s">
        <v>202</v>
      </c>
      <c r="G332" s="171">
        <f>SUM(H332:K332)</f>
        <v>347</v>
      </c>
      <c r="H332" s="59">
        <v>347</v>
      </c>
      <c r="I332" s="63">
        <v>0</v>
      </c>
      <c r="J332" s="59">
        <v>0</v>
      </c>
      <c r="K332" s="63">
        <v>0</v>
      </c>
    </row>
    <row r="333" spans="1:11" ht="15.75" thickBot="1" x14ac:dyDescent="0.3">
      <c r="A333" s="81" t="s">
        <v>182</v>
      </c>
      <c r="B333" s="98" t="s">
        <v>14</v>
      </c>
      <c r="C333" s="87" t="s">
        <v>358</v>
      </c>
      <c r="D333" s="98" t="s">
        <v>359</v>
      </c>
      <c r="E333" s="127" t="s">
        <v>209</v>
      </c>
      <c r="F333" s="136" t="s">
        <v>210</v>
      </c>
      <c r="G333" s="172">
        <f>H333+I333+J333+K333</f>
        <v>40</v>
      </c>
      <c r="H333" s="61">
        <v>40</v>
      </c>
      <c r="I333" s="64">
        <v>0</v>
      </c>
      <c r="J333" s="61">
        <v>0</v>
      </c>
      <c r="K333" s="64">
        <v>0</v>
      </c>
    </row>
    <row r="334" spans="1:11" ht="15.75" thickBot="1" x14ac:dyDescent="0.3">
      <c r="A334" s="222" t="s">
        <v>360</v>
      </c>
      <c r="B334" s="223"/>
      <c r="C334" s="223"/>
      <c r="D334" s="223"/>
      <c r="E334" s="223"/>
      <c r="F334" s="224"/>
      <c r="G334" s="44">
        <f t="shared" ref="G334:K334" si="51">SUM(G331:G333)</f>
        <v>10727</v>
      </c>
      <c r="H334" s="45">
        <f t="shared" si="51"/>
        <v>4587</v>
      </c>
      <c r="I334" s="44">
        <f t="shared" si="51"/>
        <v>3000</v>
      </c>
      <c r="J334" s="45">
        <f t="shared" si="51"/>
        <v>3140</v>
      </c>
      <c r="K334" s="44">
        <f t="shared" si="51"/>
        <v>0</v>
      </c>
    </row>
    <row r="335" spans="1:11" ht="24" x14ac:dyDescent="0.25">
      <c r="A335" s="79" t="s">
        <v>182</v>
      </c>
      <c r="B335" s="115" t="s">
        <v>14</v>
      </c>
      <c r="C335" s="84" t="s">
        <v>361</v>
      </c>
      <c r="D335" s="115" t="s">
        <v>362</v>
      </c>
      <c r="E335" s="125" t="s">
        <v>185</v>
      </c>
      <c r="F335" s="134" t="s">
        <v>186</v>
      </c>
      <c r="G335" s="170">
        <f t="shared" ref="G335:G347" si="52">H335+I335+J335+K335</f>
        <v>18440</v>
      </c>
      <c r="H335" s="73">
        <v>4970</v>
      </c>
      <c r="I335" s="65">
        <v>4488</v>
      </c>
      <c r="J335" s="73">
        <v>4491</v>
      </c>
      <c r="K335" s="65">
        <v>4491</v>
      </c>
    </row>
    <row r="336" spans="1:11" ht="24" x14ac:dyDescent="0.25">
      <c r="A336" s="80" t="s">
        <v>182</v>
      </c>
      <c r="B336" s="96" t="s">
        <v>14</v>
      </c>
      <c r="C336" s="85" t="s">
        <v>361</v>
      </c>
      <c r="D336" s="96" t="s">
        <v>362</v>
      </c>
      <c r="E336" s="126">
        <v>100106</v>
      </c>
      <c r="F336" s="135" t="s">
        <v>187</v>
      </c>
      <c r="G336" s="171">
        <f t="shared" si="52"/>
        <v>51</v>
      </c>
      <c r="H336" s="59">
        <v>15</v>
      </c>
      <c r="I336" s="63">
        <v>13</v>
      </c>
      <c r="J336" s="59">
        <v>13</v>
      </c>
      <c r="K336" s="63">
        <v>10</v>
      </c>
    </row>
    <row r="337" spans="1:11" ht="24" x14ac:dyDescent="0.25">
      <c r="A337" s="80" t="s">
        <v>182</v>
      </c>
      <c r="B337" s="96" t="s">
        <v>14</v>
      </c>
      <c r="C337" s="85" t="s">
        <v>361</v>
      </c>
      <c r="D337" s="96" t="s">
        <v>362</v>
      </c>
      <c r="E337" s="126">
        <v>100112</v>
      </c>
      <c r="F337" s="135" t="s">
        <v>189</v>
      </c>
      <c r="G337" s="171">
        <f t="shared" si="52"/>
        <v>2</v>
      </c>
      <c r="H337" s="59">
        <v>2</v>
      </c>
      <c r="I337" s="63">
        <v>0</v>
      </c>
      <c r="J337" s="59">
        <v>0</v>
      </c>
      <c r="K337" s="63">
        <v>0</v>
      </c>
    </row>
    <row r="338" spans="1:11" ht="24" x14ac:dyDescent="0.25">
      <c r="A338" s="80" t="s">
        <v>182</v>
      </c>
      <c r="B338" s="96" t="s">
        <v>14</v>
      </c>
      <c r="C338" s="85" t="s">
        <v>361</v>
      </c>
      <c r="D338" s="96" t="s">
        <v>362</v>
      </c>
      <c r="E338" s="126" t="s">
        <v>192</v>
      </c>
      <c r="F338" s="135" t="s">
        <v>193</v>
      </c>
      <c r="G338" s="171">
        <f t="shared" si="52"/>
        <v>547</v>
      </c>
      <c r="H338" s="59">
        <v>154</v>
      </c>
      <c r="I338" s="63">
        <v>132</v>
      </c>
      <c r="J338" s="59">
        <v>129</v>
      </c>
      <c r="K338" s="63">
        <v>132</v>
      </c>
    </row>
    <row r="339" spans="1:11" ht="24" x14ac:dyDescent="0.25">
      <c r="A339" s="80" t="s">
        <v>182</v>
      </c>
      <c r="B339" s="96" t="s">
        <v>14</v>
      </c>
      <c r="C339" s="85" t="s">
        <v>361</v>
      </c>
      <c r="D339" s="96" t="s">
        <v>362</v>
      </c>
      <c r="E339" s="126" t="s">
        <v>196</v>
      </c>
      <c r="F339" s="135" t="s">
        <v>197</v>
      </c>
      <c r="G339" s="171">
        <f t="shared" si="52"/>
        <v>221</v>
      </c>
      <c r="H339" s="59">
        <v>0</v>
      </c>
      <c r="I339" s="63">
        <v>221</v>
      </c>
      <c r="J339" s="59">
        <v>0</v>
      </c>
      <c r="K339" s="63">
        <v>0</v>
      </c>
    </row>
    <row r="340" spans="1:11" ht="24" x14ac:dyDescent="0.25">
      <c r="A340" s="80" t="s">
        <v>182</v>
      </c>
      <c r="B340" s="96" t="s">
        <v>14</v>
      </c>
      <c r="C340" s="85" t="s">
        <v>361</v>
      </c>
      <c r="D340" s="96" t="s">
        <v>362</v>
      </c>
      <c r="E340" s="126" t="s">
        <v>198</v>
      </c>
      <c r="F340" s="135" t="s">
        <v>199</v>
      </c>
      <c r="G340" s="171">
        <f t="shared" si="52"/>
        <v>462</v>
      </c>
      <c r="H340" s="59">
        <v>139</v>
      </c>
      <c r="I340" s="63">
        <v>109</v>
      </c>
      <c r="J340" s="59">
        <v>109</v>
      </c>
      <c r="K340" s="63">
        <v>105</v>
      </c>
    </row>
    <row r="341" spans="1:11" ht="24" x14ac:dyDescent="0.25">
      <c r="A341" s="80" t="s">
        <v>182</v>
      </c>
      <c r="B341" s="96" t="s">
        <v>14</v>
      </c>
      <c r="C341" s="85" t="s">
        <v>361</v>
      </c>
      <c r="D341" s="96" t="s">
        <v>362</v>
      </c>
      <c r="E341" s="126">
        <v>20</v>
      </c>
      <c r="F341" s="135" t="s">
        <v>200</v>
      </c>
      <c r="G341" s="171">
        <f t="shared" si="52"/>
        <v>36566</v>
      </c>
      <c r="H341" s="59">
        <v>16691</v>
      </c>
      <c r="I341" s="63">
        <v>16331</v>
      </c>
      <c r="J341" s="59">
        <v>3530</v>
      </c>
      <c r="K341" s="63">
        <v>14</v>
      </c>
    </row>
    <row r="342" spans="1:11" ht="24" x14ac:dyDescent="0.25">
      <c r="A342" s="80" t="s">
        <v>182</v>
      </c>
      <c r="B342" s="96" t="s">
        <v>14</v>
      </c>
      <c r="C342" s="85" t="s">
        <v>361</v>
      </c>
      <c r="D342" s="96" t="s">
        <v>362</v>
      </c>
      <c r="E342" s="126">
        <v>594000</v>
      </c>
      <c r="F342" s="135" t="s">
        <v>206</v>
      </c>
      <c r="G342" s="171">
        <f t="shared" si="52"/>
        <v>228</v>
      </c>
      <c r="H342" s="59">
        <v>49</v>
      </c>
      <c r="I342" s="63">
        <v>49</v>
      </c>
      <c r="J342" s="59">
        <v>65</v>
      </c>
      <c r="K342" s="63">
        <v>65</v>
      </c>
    </row>
    <row r="343" spans="1:11" ht="24" x14ac:dyDescent="0.25">
      <c r="A343" s="80" t="s">
        <v>182</v>
      </c>
      <c r="B343" s="96" t="s">
        <v>14</v>
      </c>
      <c r="C343" s="85" t="s">
        <v>361</v>
      </c>
      <c r="D343" s="96" t="s">
        <v>362</v>
      </c>
      <c r="E343" s="126">
        <v>600100</v>
      </c>
      <c r="F343" s="135" t="s">
        <v>363</v>
      </c>
      <c r="G343" s="171">
        <f t="shared" si="52"/>
        <v>5539</v>
      </c>
      <c r="H343" s="59">
        <v>316</v>
      </c>
      <c r="I343" s="63">
        <v>1066</v>
      </c>
      <c r="J343" s="59">
        <v>1066</v>
      </c>
      <c r="K343" s="63">
        <v>3091</v>
      </c>
    </row>
    <row r="344" spans="1:11" x14ac:dyDescent="0.25">
      <c r="A344" s="80"/>
      <c r="B344" s="96"/>
      <c r="C344" s="85"/>
      <c r="D344" s="96"/>
      <c r="E344" s="126">
        <v>600103</v>
      </c>
      <c r="F344" s="135" t="s">
        <v>125</v>
      </c>
      <c r="G344" s="171">
        <f t="shared" si="52"/>
        <v>1052</v>
      </c>
      <c r="H344" s="59">
        <v>60</v>
      </c>
      <c r="I344" s="63">
        <v>203</v>
      </c>
      <c r="J344" s="59">
        <v>203</v>
      </c>
      <c r="K344" s="63">
        <v>586</v>
      </c>
    </row>
    <row r="345" spans="1:11" ht="24" x14ac:dyDescent="0.25">
      <c r="A345" s="80" t="s">
        <v>182</v>
      </c>
      <c r="B345" s="96" t="s">
        <v>14</v>
      </c>
      <c r="C345" s="85" t="s">
        <v>361</v>
      </c>
      <c r="D345" s="96" t="s">
        <v>362</v>
      </c>
      <c r="E345" s="126" t="s">
        <v>274</v>
      </c>
      <c r="F345" s="135" t="s">
        <v>275</v>
      </c>
      <c r="G345" s="171">
        <f t="shared" si="52"/>
        <v>3569</v>
      </c>
      <c r="H345" s="59">
        <v>229</v>
      </c>
      <c r="I345" s="63">
        <v>698</v>
      </c>
      <c r="J345" s="59">
        <v>698</v>
      </c>
      <c r="K345" s="63">
        <v>1944</v>
      </c>
    </row>
    <row r="346" spans="1:11" ht="24" x14ac:dyDescent="0.25">
      <c r="A346" s="80" t="s">
        <v>182</v>
      </c>
      <c r="B346" s="96" t="s">
        <v>14</v>
      </c>
      <c r="C346" s="85" t="s">
        <v>361</v>
      </c>
      <c r="D346" s="96" t="s">
        <v>362</v>
      </c>
      <c r="E346" s="126" t="s">
        <v>277</v>
      </c>
      <c r="F346" s="135" t="s">
        <v>125</v>
      </c>
      <c r="G346" s="171">
        <f t="shared" si="52"/>
        <v>678</v>
      </c>
      <c r="H346" s="59">
        <v>43</v>
      </c>
      <c r="I346" s="63">
        <v>133</v>
      </c>
      <c r="J346" s="59">
        <v>133</v>
      </c>
      <c r="K346" s="63">
        <v>369</v>
      </c>
    </row>
    <row r="347" spans="1:11" ht="24.75" thickBot="1" x14ac:dyDescent="0.3">
      <c r="A347" s="121" t="s">
        <v>182</v>
      </c>
      <c r="B347" s="98" t="s">
        <v>14</v>
      </c>
      <c r="C347" s="122" t="s">
        <v>361</v>
      </c>
      <c r="D347" s="98" t="s">
        <v>362</v>
      </c>
      <c r="E347" s="194" t="s">
        <v>209</v>
      </c>
      <c r="F347" s="136" t="s">
        <v>210</v>
      </c>
      <c r="G347" s="195">
        <f t="shared" si="52"/>
        <v>5892.39</v>
      </c>
      <c r="H347" s="124">
        <v>1200</v>
      </c>
      <c r="I347" s="66">
        <v>2500</v>
      </c>
      <c r="J347" s="124">
        <v>2000</v>
      </c>
      <c r="K347" s="66">
        <v>192.39</v>
      </c>
    </row>
    <row r="348" spans="1:11" ht="15" customHeight="1" thickBot="1" x14ac:dyDescent="0.3">
      <c r="A348" s="222" t="s">
        <v>364</v>
      </c>
      <c r="B348" s="223"/>
      <c r="C348" s="223"/>
      <c r="D348" s="223"/>
      <c r="E348" s="223"/>
      <c r="F348" s="224"/>
      <c r="G348" s="44">
        <f t="shared" ref="G348:K348" si="53">SUM(G335:G347)</f>
        <v>73247.39</v>
      </c>
      <c r="H348" s="45">
        <f>SUM(H335:H347)</f>
        <v>23868</v>
      </c>
      <c r="I348" s="44">
        <f t="shared" si="53"/>
        <v>25943</v>
      </c>
      <c r="J348" s="45">
        <f t="shared" si="53"/>
        <v>12437</v>
      </c>
      <c r="K348" s="44">
        <f t="shared" si="53"/>
        <v>10999.39</v>
      </c>
    </row>
    <row r="349" spans="1:11" ht="15.75" thickBot="1" x14ac:dyDescent="0.3">
      <c r="A349" s="145" t="s">
        <v>182</v>
      </c>
      <c r="B349" s="109" t="s">
        <v>14</v>
      </c>
      <c r="C349" s="137" t="s">
        <v>365</v>
      </c>
      <c r="D349" s="109" t="s">
        <v>366</v>
      </c>
      <c r="E349" s="175">
        <v>710130</v>
      </c>
      <c r="F349" s="177" t="s">
        <v>210</v>
      </c>
      <c r="G349" s="176">
        <f>H349+I349+J349+K349</f>
        <v>2127</v>
      </c>
      <c r="H349" s="138">
        <v>5</v>
      </c>
      <c r="I349" s="155">
        <v>1000</v>
      </c>
      <c r="J349" s="138">
        <v>1000</v>
      </c>
      <c r="K349" s="155">
        <v>122</v>
      </c>
    </row>
    <row r="350" spans="1:11" ht="15" customHeight="1" thickBot="1" x14ac:dyDescent="0.3">
      <c r="A350" s="222" t="s">
        <v>367</v>
      </c>
      <c r="B350" s="223"/>
      <c r="C350" s="223"/>
      <c r="D350" s="223"/>
      <c r="E350" s="223"/>
      <c r="F350" s="224"/>
      <c r="G350" s="44">
        <f>SUM(G349)</f>
        <v>2127</v>
      </c>
      <c r="H350" s="45">
        <f t="shared" ref="H350:K350" si="54">SUM(H349)</f>
        <v>5</v>
      </c>
      <c r="I350" s="44">
        <f t="shared" si="54"/>
        <v>1000</v>
      </c>
      <c r="J350" s="45">
        <f t="shared" si="54"/>
        <v>1000</v>
      </c>
      <c r="K350" s="44">
        <f t="shared" si="54"/>
        <v>122</v>
      </c>
    </row>
    <row r="351" spans="1:11" ht="15.75" thickBot="1" x14ac:dyDescent="0.3">
      <c r="A351" s="108" t="s">
        <v>182</v>
      </c>
      <c r="B351" s="109" t="s">
        <v>14</v>
      </c>
      <c r="C351" s="110" t="s">
        <v>368</v>
      </c>
      <c r="D351" s="109" t="s">
        <v>369</v>
      </c>
      <c r="E351" s="220">
        <v>20</v>
      </c>
      <c r="F351" s="177" t="s">
        <v>200</v>
      </c>
      <c r="G351" s="221">
        <f>H351+I351+J351+K351</f>
        <v>42180</v>
      </c>
      <c r="H351" s="113">
        <v>21162.5</v>
      </c>
      <c r="I351" s="62">
        <v>10162.5</v>
      </c>
      <c r="J351" s="113">
        <v>10692.5</v>
      </c>
      <c r="K351" s="62">
        <v>162.5</v>
      </c>
    </row>
    <row r="352" spans="1:11" ht="15" customHeight="1" thickBot="1" x14ac:dyDescent="0.3">
      <c r="A352" s="222" t="s">
        <v>370</v>
      </c>
      <c r="B352" s="223"/>
      <c r="C352" s="223"/>
      <c r="D352" s="223"/>
      <c r="E352" s="223"/>
      <c r="F352" s="224"/>
      <c r="G352" s="44">
        <f>SUM(G351)</f>
        <v>42180</v>
      </c>
      <c r="H352" s="45">
        <f t="shared" ref="H352:K352" si="55">SUM(H351)</f>
        <v>21162.5</v>
      </c>
      <c r="I352" s="44">
        <f t="shared" si="55"/>
        <v>10162.5</v>
      </c>
      <c r="J352" s="45">
        <f t="shared" si="55"/>
        <v>10692.5</v>
      </c>
      <c r="K352" s="44">
        <f t="shared" si="55"/>
        <v>162.5</v>
      </c>
    </row>
    <row r="353" spans="1:11" ht="15.75" thickBot="1" x14ac:dyDescent="0.3">
      <c r="A353" s="145" t="s">
        <v>182</v>
      </c>
      <c r="B353" s="109" t="s">
        <v>14</v>
      </c>
      <c r="C353" s="137" t="s">
        <v>371</v>
      </c>
      <c r="D353" s="109" t="s">
        <v>372</v>
      </c>
      <c r="E353" s="175">
        <v>20</v>
      </c>
      <c r="F353" s="177" t="s">
        <v>200</v>
      </c>
      <c r="G353" s="176">
        <f>H353+I353+J353+K353</f>
        <v>1225</v>
      </c>
      <c r="H353" s="138">
        <v>1225</v>
      </c>
      <c r="I353" s="155">
        <v>0</v>
      </c>
      <c r="J353" s="138">
        <v>0</v>
      </c>
      <c r="K353" s="155">
        <v>0</v>
      </c>
    </row>
    <row r="354" spans="1:11" ht="15" customHeight="1" thickBot="1" x14ac:dyDescent="0.3">
      <c r="A354" s="222" t="s">
        <v>373</v>
      </c>
      <c r="B354" s="232"/>
      <c r="C354" s="223"/>
      <c r="D354" s="232"/>
      <c r="E354" s="223"/>
      <c r="F354" s="233"/>
      <c r="G354" s="44">
        <f t="shared" ref="G354:K354" si="56">SUM(G353:G353)</f>
        <v>1225</v>
      </c>
      <c r="H354" s="45">
        <f t="shared" si="56"/>
        <v>1225</v>
      </c>
      <c r="I354" s="44">
        <f t="shared" si="56"/>
        <v>0</v>
      </c>
      <c r="J354" s="45">
        <f t="shared" si="56"/>
        <v>0</v>
      </c>
      <c r="K354" s="44">
        <f t="shared" si="56"/>
        <v>0</v>
      </c>
    </row>
    <row r="355" spans="1:11" x14ac:dyDescent="0.25">
      <c r="A355" s="114" t="s">
        <v>182</v>
      </c>
      <c r="B355" s="115" t="s">
        <v>14</v>
      </c>
      <c r="C355" s="116" t="s">
        <v>374</v>
      </c>
      <c r="D355" s="115" t="s">
        <v>375</v>
      </c>
      <c r="E355" s="173">
        <v>20</v>
      </c>
      <c r="F355" s="134" t="s">
        <v>200</v>
      </c>
      <c r="G355" s="170">
        <f>H355+I355+J355+K355</f>
        <v>2080</v>
      </c>
      <c r="H355" s="73">
        <v>1000</v>
      </c>
      <c r="I355" s="65">
        <v>1080</v>
      </c>
      <c r="J355" s="73">
        <v>0</v>
      </c>
      <c r="K355" s="65">
        <v>0</v>
      </c>
    </row>
    <row r="356" spans="1:11" ht="15.75" thickBot="1" x14ac:dyDescent="0.3">
      <c r="A356" s="81" t="s">
        <v>182</v>
      </c>
      <c r="B356" s="98" t="s">
        <v>14</v>
      </c>
      <c r="C356" s="87" t="s">
        <v>374</v>
      </c>
      <c r="D356" s="174" t="s">
        <v>375</v>
      </c>
      <c r="E356" s="127" t="s">
        <v>209</v>
      </c>
      <c r="F356" s="136" t="s">
        <v>210</v>
      </c>
      <c r="G356" s="172">
        <f>H356+I356+J356+K356</f>
        <v>4861</v>
      </c>
      <c r="H356" s="61">
        <v>500</v>
      </c>
      <c r="I356" s="64">
        <v>1500</v>
      </c>
      <c r="J356" s="61">
        <v>2000</v>
      </c>
      <c r="K356" s="64">
        <v>861</v>
      </c>
    </row>
    <row r="357" spans="1:11" ht="15" customHeight="1" thickBot="1" x14ac:dyDescent="0.3">
      <c r="A357" s="222" t="s">
        <v>376</v>
      </c>
      <c r="B357" s="232"/>
      <c r="C357" s="223"/>
      <c r="D357" s="223"/>
      <c r="E357" s="223"/>
      <c r="F357" s="231"/>
      <c r="G357" s="46">
        <f t="shared" ref="G357:K357" si="57">SUM(G355:G356)</f>
        <v>6941</v>
      </c>
      <c r="H357" s="45">
        <f t="shared" si="57"/>
        <v>1500</v>
      </c>
      <c r="I357" s="44">
        <f t="shared" si="57"/>
        <v>2580</v>
      </c>
      <c r="J357" s="45">
        <f t="shared" si="57"/>
        <v>2000</v>
      </c>
      <c r="K357" s="44">
        <f t="shared" si="57"/>
        <v>861</v>
      </c>
    </row>
    <row r="358" spans="1:11" x14ac:dyDescent="0.25">
      <c r="A358" s="79" t="s">
        <v>182</v>
      </c>
      <c r="B358" s="115" t="s">
        <v>14</v>
      </c>
      <c r="C358" s="84">
        <v>745000</v>
      </c>
      <c r="D358" s="115" t="s">
        <v>375</v>
      </c>
      <c r="E358" s="125">
        <v>600100</v>
      </c>
      <c r="F358" s="134" t="s">
        <v>121</v>
      </c>
      <c r="G358" s="170">
        <f>H358+I358+J358+K358</f>
        <v>28789</v>
      </c>
      <c r="H358" s="73">
        <v>2997</v>
      </c>
      <c r="I358" s="65">
        <v>8597</v>
      </c>
      <c r="J358" s="73">
        <v>8597</v>
      </c>
      <c r="K358" s="65">
        <v>8598</v>
      </c>
    </row>
    <row r="359" spans="1:11" x14ac:dyDescent="0.25">
      <c r="A359" s="80" t="s">
        <v>182</v>
      </c>
      <c r="B359" s="96" t="s">
        <v>14</v>
      </c>
      <c r="C359" s="85">
        <v>745000</v>
      </c>
      <c r="D359" s="96" t="s">
        <v>375</v>
      </c>
      <c r="E359" s="126">
        <v>600103</v>
      </c>
      <c r="F359" s="135" t="s">
        <v>125</v>
      </c>
      <c r="G359" s="171">
        <f>H359+I359+J359+K359</f>
        <v>5470</v>
      </c>
      <c r="H359" s="59">
        <v>569</v>
      </c>
      <c r="I359" s="63">
        <v>1634</v>
      </c>
      <c r="J359" s="59">
        <v>1634</v>
      </c>
      <c r="K359" s="63">
        <v>1633</v>
      </c>
    </row>
    <row r="360" spans="1:11" ht="15.75" thickBot="1" x14ac:dyDescent="0.3">
      <c r="A360" s="81" t="s">
        <v>182</v>
      </c>
      <c r="B360" s="98" t="s">
        <v>14</v>
      </c>
      <c r="C360" s="87">
        <v>745000</v>
      </c>
      <c r="D360" s="98" t="s">
        <v>375</v>
      </c>
      <c r="E360" s="127">
        <v>710130</v>
      </c>
      <c r="F360" s="136" t="s">
        <v>210</v>
      </c>
      <c r="G360" s="172">
        <f>H360+I360+J360+K360</f>
        <v>1355.15</v>
      </c>
      <c r="H360" s="61">
        <v>355.15</v>
      </c>
      <c r="I360" s="64">
        <v>300</v>
      </c>
      <c r="J360" s="61">
        <v>300</v>
      </c>
      <c r="K360" s="64">
        <v>400</v>
      </c>
    </row>
    <row r="361" spans="1:11" ht="15" customHeight="1" thickBot="1" x14ac:dyDescent="0.3">
      <c r="A361" s="222" t="s">
        <v>377</v>
      </c>
      <c r="B361" s="223"/>
      <c r="C361" s="223"/>
      <c r="D361" s="223"/>
      <c r="E361" s="223"/>
      <c r="F361" s="224"/>
      <c r="G361" s="44">
        <f>G358+G359+G360</f>
        <v>35614.15</v>
      </c>
      <c r="H361" s="45">
        <f t="shared" ref="H361:J361" si="58">H358+H359+H360</f>
        <v>3921.15</v>
      </c>
      <c r="I361" s="44">
        <f t="shared" si="58"/>
        <v>10531</v>
      </c>
      <c r="J361" s="45">
        <f t="shared" si="58"/>
        <v>10531</v>
      </c>
      <c r="K361" s="44">
        <f>K358+K359+K360</f>
        <v>10631</v>
      </c>
    </row>
    <row r="362" spans="1:11" ht="24.75" thickBot="1" x14ac:dyDescent="0.3">
      <c r="A362" s="145" t="s">
        <v>182</v>
      </c>
      <c r="B362" s="109" t="s">
        <v>14</v>
      </c>
      <c r="C362" s="137" t="s">
        <v>378</v>
      </c>
      <c r="D362" s="109" t="s">
        <v>379</v>
      </c>
      <c r="E362" s="175">
        <v>40</v>
      </c>
      <c r="F362" s="177" t="s">
        <v>380</v>
      </c>
      <c r="G362" s="176">
        <f>H362+I362+J362+K362</f>
        <v>88300</v>
      </c>
      <c r="H362" s="138">
        <v>64150</v>
      </c>
      <c r="I362" s="155">
        <v>24150</v>
      </c>
      <c r="J362" s="138">
        <v>0</v>
      </c>
      <c r="K362" s="155">
        <v>0</v>
      </c>
    </row>
    <row r="363" spans="1:11" ht="15" customHeight="1" thickBot="1" x14ac:dyDescent="0.3">
      <c r="A363" s="222" t="s">
        <v>381</v>
      </c>
      <c r="B363" s="223"/>
      <c r="C363" s="223"/>
      <c r="D363" s="223"/>
      <c r="E363" s="223"/>
      <c r="F363" s="224"/>
      <c r="G363" s="44">
        <f t="shared" ref="G363:K363" si="59">SUM(G362:G362)</f>
        <v>88300</v>
      </c>
      <c r="H363" s="45">
        <f t="shared" si="59"/>
        <v>64150</v>
      </c>
      <c r="I363" s="44">
        <f t="shared" si="59"/>
        <v>24150</v>
      </c>
      <c r="J363" s="45">
        <f t="shared" si="59"/>
        <v>0</v>
      </c>
      <c r="K363" s="44">
        <f t="shared" si="59"/>
        <v>0</v>
      </c>
    </row>
    <row r="364" spans="1:11" x14ac:dyDescent="0.25">
      <c r="A364" s="79" t="s">
        <v>182</v>
      </c>
      <c r="B364" s="115" t="s">
        <v>14</v>
      </c>
      <c r="C364" s="84" t="s">
        <v>382</v>
      </c>
      <c r="D364" s="115" t="s">
        <v>383</v>
      </c>
      <c r="E364" s="196">
        <v>580101</v>
      </c>
      <c r="F364" s="197" t="s">
        <v>202</v>
      </c>
      <c r="G364" s="170">
        <f>H364+I364+J364+K364</f>
        <v>1269</v>
      </c>
      <c r="H364" s="73">
        <v>553</v>
      </c>
      <c r="I364" s="65">
        <v>714</v>
      </c>
      <c r="J364" s="73">
        <v>2</v>
      </c>
      <c r="K364" s="65">
        <v>0</v>
      </c>
    </row>
    <row r="365" spans="1:11" x14ac:dyDescent="0.25">
      <c r="A365" s="80" t="s">
        <v>182</v>
      </c>
      <c r="B365" s="96" t="s">
        <v>14</v>
      </c>
      <c r="C365" s="85" t="s">
        <v>382</v>
      </c>
      <c r="D365" s="96" t="s">
        <v>383</v>
      </c>
      <c r="E365" s="126">
        <v>600100</v>
      </c>
      <c r="F365" s="135" t="s">
        <v>121</v>
      </c>
      <c r="G365" s="171">
        <f>H365+I365+J365+K365</f>
        <v>2521</v>
      </c>
      <c r="H365" s="59">
        <v>0</v>
      </c>
      <c r="I365" s="63">
        <v>420</v>
      </c>
      <c r="J365" s="59">
        <v>0</v>
      </c>
      <c r="K365" s="63">
        <v>2101</v>
      </c>
    </row>
    <row r="366" spans="1:11" x14ac:dyDescent="0.25">
      <c r="A366" s="80" t="s">
        <v>182</v>
      </c>
      <c r="B366" s="96" t="s">
        <v>14</v>
      </c>
      <c r="C366" s="85" t="s">
        <v>382</v>
      </c>
      <c r="D366" s="96" t="s">
        <v>383</v>
      </c>
      <c r="E366" s="126">
        <v>600300</v>
      </c>
      <c r="F366" s="135" t="s">
        <v>125</v>
      </c>
      <c r="G366" s="171">
        <f>H366+I366+J366+K366</f>
        <v>479</v>
      </c>
      <c r="H366" s="59">
        <v>0</v>
      </c>
      <c r="I366" s="63">
        <v>80</v>
      </c>
      <c r="J366" s="59">
        <v>0</v>
      </c>
      <c r="K366" s="63">
        <v>399</v>
      </c>
    </row>
    <row r="367" spans="1:11" x14ac:dyDescent="0.25">
      <c r="A367" s="80" t="s">
        <v>182</v>
      </c>
      <c r="B367" s="96" t="s">
        <v>14</v>
      </c>
      <c r="C367" s="85" t="s">
        <v>382</v>
      </c>
      <c r="D367" s="96" t="s">
        <v>383</v>
      </c>
      <c r="E367" s="126">
        <v>710130</v>
      </c>
      <c r="F367" s="135" t="s">
        <v>210</v>
      </c>
      <c r="G367" s="171">
        <f>H367+I367+J367+K367</f>
        <v>3100</v>
      </c>
      <c r="H367" s="59">
        <v>500</v>
      </c>
      <c r="I367" s="63">
        <v>1000</v>
      </c>
      <c r="J367" s="59">
        <v>1000</v>
      </c>
      <c r="K367" s="63">
        <v>600</v>
      </c>
    </row>
    <row r="368" spans="1:11" ht="25.5" thickBot="1" x14ac:dyDescent="0.3">
      <c r="A368" s="81" t="s">
        <v>182</v>
      </c>
      <c r="B368" s="98" t="s">
        <v>14</v>
      </c>
      <c r="C368" s="87">
        <v>840302</v>
      </c>
      <c r="D368" s="98" t="s">
        <v>383</v>
      </c>
      <c r="E368" s="127">
        <v>400300</v>
      </c>
      <c r="F368" s="198" t="s">
        <v>384</v>
      </c>
      <c r="G368" s="172">
        <f>H368+I368+J368+K368</f>
        <v>61000</v>
      </c>
      <c r="H368" s="61">
        <v>31500</v>
      </c>
      <c r="I368" s="64">
        <v>29500</v>
      </c>
      <c r="J368" s="61">
        <v>0</v>
      </c>
      <c r="K368" s="64">
        <v>0</v>
      </c>
    </row>
    <row r="369" spans="1:12" ht="15" customHeight="1" thickBot="1" x14ac:dyDescent="0.3">
      <c r="A369" s="222" t="s">
        <v>385</v>
      </c>
      <c r="B369" s="223"/>
      <c r="C369" s="223"/>
      <c r="D369" s="223"/>
      <c r="E369" s="223"/>
      <c r="F369" s="224"/>
      <c r="G369" s="44">
        <f t="shared" ref="G369:K369" si="60">SUM(G364:G368)</f>
        <v>68369</v>
      </c>
      <c r="H369" s="45">
        <f t="shared" si="60"/>
        <v>32553</v>
      </c>
      <c r="I369" s="44">
        <f t="shared" si="60"/>
        <v>31714</v>
      </c>
      <c r="J369" s="45">
        <f t="shared" si="60"/>
        <v>1002</v>
      </c>
      <c r="K369" s="44">
        <f t="shared" si="60"/>
        <v>3100</v>
      </c>
    </row>
    <row r="370" spans="1:12" x14ac:dyDescent="0.25">
      <c r="A370" s="79" t="s">
        <v>182</v>
      </c>
      <c r="B370" s="115" t="s">
        <v>14</v>
      </c>
      <c r="C370" s="84" t="s">
        <v>386</v>
      </c>
      <c r="D370" s="115" t="s">
        <v>387</v>
      </c>
      <c r="E370" s="125">
        <v>20</v>
      </c>
      <c r="F370" s="134" t="s">
        <v>200</v>
      </c>
      <c r="G370" s="170">
        <f>H370+I370+J370+K370</f>
        <v>7800</v>
      </c>
      <c r="H370" s="73">
        <v>2900</v>
      </c>
      <c r="I370" s="65">
        <v>3800</v>
      </c>
      <c r="J370" s="73">
        <v>700</v>
      </c>
      <c r="K370" s="65">
        <v>400</v>
      </c>
    </row>
    <row r="371" spans="1:12" x14ac:dyDescent="0.25">
      <c r="A371" s="80" t="s">
        <v>182</v>
      </c>
      <c r="B371" s="96" t="s">
        <v>14</v>
      </c>
      <c r="C371" s="85" t="s">
        <v>386</v>
      </c>
      <c r="D371" s="96" t="s">
        <v>387</v>
      </c>
      <c r="E371" s="126" t="s">
        <v>303</v>
      </c>
      <c r="F371" s="135" t="s">
        <v>121</v>
      </c>
      <c r="G371" s="171">
        <f>H371+I371+J371+K371</f>
        <v>504</v>
      </c>
      <c r="H371" s="59">
        <v>8</v>
      </c>
      <c r="I371" s="63">
        <v>84</v>
      </c>
      <c r="J371" s="59">
        <v>202</v>
      </c>
      <c r="K371" s="63">
        <v>210</v>
      </c>
    </row>
    <row r="372" spans="1:12" x14ac:dyDescent="0.25">
      <c r="A372" s="80" t="s">
        <v>182</v>
      </c>
      <c r="B372" s="96" t="s">
        <v>14</v>
      </c>
      <c r="C372" s="85" t="s">
        <v>386</v>
      </c>
      <c r="D372" s="96" t="s">
        <v>387</v>
      </c>
      <c r="E372" s="126" t="s">
        <v>304</v>
      </c>
      <c r="F372" s="135" t="s">
        <v>125</v>
      </c>
      <c r="G372" s="171">
        <f>H372+I372+J372+K372</f>
        <v>96</v>
      </c>
      <c r="H372" s="59">
        <v>2</v>
      </c>
      <c r="I372" s="63">
        <v>16</v>
      </c>
      <c r="J372" s="59">
        <v>38</v>
      </c>
      <c r="K372" s="63">
        <v>40</v>
      </c>
    </row>
    <row r="373" spans="1:12" ht="15.75" thickBot="1" x14ac:dyDescent="0.3">
      <c r="A373" s="81" t="s">
        <v>182</v>
      </c>
      <c r="B373" s="98" t="s">
        <v>14</v>
      </c>
      <c r="C373" s="87" t="s">
        <v>386</v>
      </c>
      <c r="D373" s="98" t="s">
        <v>387</v>
      </c>
      <c r="E373" s="127" t="s">
        <v>209</v>
      </c>
      <c r="F373" s="136" t="s">
        <v>210</v>
      </c>
      <c r="G373" s="172">
        <f>H373+I373+J373+K373</f>
        <v>31516.5</v>
      </c>
      <c r="H373" s="61">
        <v>13000</v>
      </c>
      <c r="I373" s="64">
        <v>15800</v>
      </c>
      <c r="J373" s="61">
        <v>2500</v>
      </c>
      <c r="K373" s="64">
        <v>216.5</v>
      </c>
    </row>
    <row r="374" spans="1:12" ht="15.75" thickBot="1" x14ac:dyDescent="0.3">
      <c r="A374" s="222" t="s">
        <v>388</v>
      </c>
      <c r="B374" s="223"/>
      <c r="C374" s="223"/>
      <c r="D374" s="223"/>
      <c r="E374" s="223"/>
      <c r="F374" s="224"/>
      <c r="G374" s="44">
        <f>H374+I374+J374+K374</f>
        <v>39916.5</v>
      </c>
      <c r="H374" s="45">
        <f>SUM(H370:H373)</f>
        <v>15910</v>
      </c>
      <c r="I374" s="44">
        <f t="shared" ref="I374:K374" si="61">SUM(I370:I373)</f>
        <v>19700</v>
      </c>
      <c r="J374" s="45">
        <f t="shared" si="61"/>
        <v>3440</v>
      </c>
      <c r="K374" s="44">
        <f t="shared" si="61"/>
        <v>866.5</v>
      </c>
    </row>
    <row r="375" spans="1:12" ht="15" customHeight="1" thickBot="1" x14ac:dyDescent="0.3">
      <c r="A375" s="238" t="s">
        <v>389</v>
      </c>
      <c r="B375" s="239"/>
      <c r="C375" s="239"/>
      <c r="D375" s="239"/>
      <c r="E375" s="239"/>
      <c r="F375" s="240"/>
      <c r="G375" s="41">
        <f>G374+G369+G363+G361+G357+G354+G352+G350+G348+G334+G330+G322+G303+G294+G291+G281+G271+G262+G257+G253+G250+G246+G237+G235+G229+G225+G219+G217+G215+G212+G202+G192+G188+G175+G173+G170+G153+G150+G148+G145+G143</f>
        <v>904302.25999999978</v>
      </c>
      <c r="H375" s="163">
        <f t="shared" ref="H375:K375" si="62">H374+H369+H363+H361+H357+H354+H352+H350+H348+H334+H330+H322+H303+H294+H291+H281+H271+H262+H257+H253+H250+H246+H237+H235+H229+H225+H219+H217+H215+H212+H202+H192+H188+H175+H173+H170+H153+H150+H148+H145+H143</f>
        <v>303992.30000000005</v>
      </c>
      <c r="I375" s="41">
        <f t="shared" si="62"/>
        <v>264520.43</v>
      </c>
      <c r="J375" s="163">
        <f t="shared" si="62"/>
        <v>192973.09</v>
      </c>
      <c r="K375" s="41">
        <f t="shared" si="62"/>
        <v>142816.44</v>
      </c>
      <c r="L375" s="33"/>
    </row>
    <row r="376" spans="1:12" x14ac:dyDescent="0.25">
      <c r="A376" s="199" t="s">
        <v>182</v>
      </c>
      <c r="B376" s="197" t="s">
        <v>149</v>
      </c>
      <c r="C376" s="202" t="s">
        <v>280</v>
      </c>
      <c r="D376" s="197" t="s">
        <v>279</v>
      </c>
      <c r="E376" s="204">
        <v>710130</v>
      </c>
      <c r="F376" s="211" t="s">
        <v>210</v>
      </c>
      <c r="G376" s="207">
        <f t="shared" ref="G376:G382" si="63">H376+I376+J376+K376</f>
        <v>1078</v>
      </c>
      <c r="H376" s="119">
        <v>1000</v>
      </c>
      <c r="I376" s="120">
        <v>78</v>
      </c>
      <c r="J376" s="119">
        <v>0</v>
      </c>
      <c r="K376" s="120">
        <v>0</v>
      </c>
    </row>
    <row r="377" spans="1:12" x14ac:dyDescent="0.25">
      <c r="A377" s="200" t="s">
        <v>182</v>
      </c>
      <c r="B377" s="97" t="s">
        <v>149</v>
      </c>
      <c r="C377" s="86">
        <v>660601</v>
      </c>
      <c r="D377" s="97" t="s">
        <v>298</v>
      </c>
      <c r="E377" s="205">
        <v>710130</v>
      </c>
      <c r="F377" s="212" t="s">
        <v>210</v>
      </c>
      <c r="G377" s="208">
        <f t="shared" si="63"/>
        <v>2902</v>
      </c>
      <c r="H377" s="59">
        <v>1000</v>
      </c>
      <c r="I377" s="63">
        <v>1000</v>
      </c>
      <c r="J377" s="59">
        <v>902</v>
      </c>
      <c r="K377" s="63">
        <v>0</v>
      </c>
    </row>
    <row r="378" spans="1:12" x14ac:dyDescent="0.25">
      <c r="A378" s="200" t="s">
        <v>182</v>
      </c>
      <c r="B378" s="97" t="s">
        <v>149</v>
      </c>
      <c r="C378" s="86">
        <v>705000</v>
      </c>
      <c r="D378" s="97" t="s">
        <v>356</v>
      </c>
      <c r="E378" s="205">
        <v>580101</v>
      </c>
      <c r="F378" s="212" t="s">
        <v>264</v>
      </c>
      <c r="G378" s="208">
        <f t="shared" si="63"/>
        <v>5559</v>
      </c>
      <c r="H378" s="59">
        <v>3000</v>
      </c>
      <c r="I378" s="63">
        <v>2000</v>
      </c>
      <c r="J378" s="59">
        <v>559</v>
      </c>
      <c r="K378" s="63">
        <v>0</v>
      </c>
    </row>
    <row r="379" spans="1:12" ht="24" x14ac:dyDescent="0.25">
      <c r="A379" s="200" t="s">
        <v>182</v>
      </c>
      <c r="B379" s="97" t="s">
        <v>149</v>
      </c>
      <c r="C379" s="86" t="s">
        <v>361</v>
      </c>
      <c r="D379" s="97" t="s">
        <v>362</v>
      </c>
      <c r="E379" s="205">
        <v>710130</v>
      </c>
      <c r="F379" s="212" t="s">
        <v>210</v>
      </c>
      <c r="G379" s="208">
        <f t="shared" si="63"/>
        <v>3160</v>
      </c>
      <c r="H379" s="59">
        <v>1000</v>
      </c>
      <c r="I379" s="63">
        <v>1000</v>
      </c>
      <c r="J379" s="59">
        <v>1160</v>
      </c>
      <c r="K379" s="63">
        <v>0</v>
      </c>
    </row>
    <row r="380" spans="1:12" x14ac:dyDescent="0.25">
      <c r="A380" s="200" t="s">
        <v>182</v>
      </c>
      <c r="B380" s="97" t="s">
        <v>149</v>
      </c>
      <c r="C380" s="86" t="s">
        <v>374</v>
      </c>
      <c r="D380" s="97" t="s">
        <v>375</v>
      </c>
      <c r="E380" s="205">
        <v>580101</v>
      </c>
      <c r="F380" s="212" t="s">
        <v>264</v>
      </c>
      <c r="G380" s="208">
        <f t="shared" si="63"/>
        <v>43.48</v>
      </c>
      <c r="H380" s="59">
        <v>43.48</v>
      </c>
      <c r="I380" s="63">
        <v>0</v>
      </c>
      <c r="J380" s="59">
        <v>0</v>
      </c>
      <c r="K380" s="63">
        <v>0</v>
      </c>
    </row>
    <row r="381" spans="1:12" x14ac:dyDescent="0.25">
      <c r="A381" s="200" t="s">
        <v>182</v>
      </c>
      <c r="B381" s="97" t="s">
        <v>149</v>
      </c>
      <c r="C381" s="86" t="s">
        <v>386</v>
      </c>
      <c r="D381" s="97" t="s">
        <v>387</v>
      </c>
      <c r="E381" s="205">
        <v>580101</v>
      </c>
      <c r="F381" s="212" t="s">
        <v>264</v>
      </c>
      <c r="G381" s="208">
        <f t="shared" si="63"/>
        <v>10572</v>
      </c>
      <c r="H381" s="59">
        <v>3500</v>
      </c>
      <c r="I381" s="63">
        <v>3081</v>
      </c>
      <c r="J381" s="59">
        <v>3991</v>
      </c>
      <c r="K381" s="63">
        <v>0</v>
      </c>
    </row>
    <row r="382" spans="1:12" ht="15.75" thickBot="1" x14ac:dyDescent="0.3">
      <c r="A382" s="201" t="s">
        <v>182</v>
      </c>
      <c r="B382" s="210" t="s">
        <v>149</v>
      </c>
      <c r="C382" s="203" t="s">
        <v>386</v>
      </c>
      <c r="D382" s="210" t="s">
        <v>387</v>
      </c>
      <c r="E382" s="206">
        <v>710130</v>
      </c>
      <c r="F382" s="213" t="s">
        <v>210</v>
      </c>
      <c r="G382" s="209">
        <f t="shared" si="63"/>
        <v>6530</v>
      </c>
      <c r="H382" s="61">
        <v>2000</v>
      </c>
      <c r="I382" s="64">
        <v>2000</v>
      </c>
      <c r="J382" s="61">
        <v>2530</v>
      </c>
      <c r="K382" s="64">
        <v>0</v>
      </c>
    </row>
    <row r="383" spans="1:12" ht="15.75" thickBot="1" x14ac:dyDescent="0.3">
      <c r="A383" s="241" t="s">
        <v>390</v>
      </c>
      <c r="B383" s="242"/>
      <c r="C383" s="242"/>
      <c r="D383" s="242"/>
      <c r="E383" s="242"/>
      <c r="F383" s="243"/>
      <c r="G383" s="40">
        <f t="shared" ref="G383:K383" si="64">SUM(G376:G382)</f>
        <v>29844.48</v>
      </c>
      <c r="H383" s="164">
        <f>SUM(H376:H382)</f>
        <v>11543.48</v>
      </c>
      <c r="I383" s="40">
        <f t="shared" si="64"/>
        <v>9159</v>
      </c>
      <c r="J383" s="164">
        <f t="shared" si="64"/>
        <v>9142</v>
      </c>
      <c r="K383" s="40">
        <f t="shared" si="64"/>
        <v>0</v>
      </c>
    </row>
    <row r="384" spans="1:12" ht="15" customHeight="1" x14ac:dyDescent="0.25">
      <c r="A384" s="79" t="s">
        <v>182</v>
      </c>
      <c r="B384" s="115" t="s">
        <v>152</v>
      </c>
      <c r="C384" s="84" t="s">
        <v>254</v>
      </c>
      <c r="D384" s="115" t="s">
        <v>255</v>
      </c>
      <c r="E384" s="125">
        <v>20</v>
      </c>
      <c r="F384" s="115" t="s">
        <v>200</v>
      </c>
      <c r="G384" s="170">
        <f t="shared" ref="G384:G404" si="65">H384+I384+J384+K384</f>
        <v>8005.28</v>
      </c>
      <c r="H384" s="73">
        <v>2454.29</v>
      </c>
      <c r="I384" s="65">
        <v>2440.2399999999998</v>
      </c>
      <c r="J384" s="73">
        <v>1201.45</v>
      </c>
      <c r="K384" s="65">
        <v>1909.3</v>
      </c>
    </row>
    <row r="385" spans="1:11" ht="15" customHeight="1" x14ac:dyDescent="0.25">
      <c r="A385" s="80" t="s">
        <v>182</v>
      </c>
      <c r="B385" s="96" t="s">
        <v>152</v>
      </c>
      <c r="C385" s="85">
        <v>650302</v>
      </c>
      <c r="D385" s="96" t="s">
        <v>270</v>
      </c>
      <c r="E385" s="126">
        <v>100111</v>
      </c>
      <c r="F385" s="96" t="s">
        <v>391</v>
      </c>
      <c r="G385" s="171">
        <f t="shared" si="65"/>
        <v>110</v>
      </c>
      <c r="H385" s="59">
        <v>40</v>
      </c>
      <c r="I385" s="63">
        <v>30</v>
      </c>
      <c r="J385" s="59">
        <v>20</v>
      </c>
      <c r="K385" s="63">
        <v>20</v>
      </c>
    </row>
    <row r="386" spans="1:11" ht="15" customHeight="1" x14ac:dyDescent="0.25">
      <c r="A386" s="80" t="s">
        <v>182</v>
      </c>
      <c r="B386" s="96" t="s">
        <v>152</v>
      </c>
      <c r="C386" s="85">
        <v>650302</v>
      </c>
      <c r="D386" s="96" t="s">
        <v>270</v>
      </c>
      <c r="E386" s="126">
        <v>100307</v>
      </c>
      <c r="F386" s="135" t="s">
        <v>199</v>
      </c>
      <c r="G386" s="171">
        <f t="shared" si="65"/>
        <v>4</v>
      </c>
      <c r="H386" s="59">
        <v>1</v>
      </c>
      <c r="I386" s="63">
        <v>2</v>
      </c>
      <c r="J386" s="59">
        <v>1</v>
      </c>
      <c r="K386" s="63">
        <v>0</v>
      </c>
    </row>
    <row r="387" spans="1:11" ht="15" customHeight="1" x14ac:dyDescent="0.25">
      <c r="A387" s="80" t="s">
        <v>182</v>
      </c>
      <c r="B387" s="96" t="s">
        <v>152</v>
      </c>
      <c r="C387" s="85">
        <v>650302</v>
      </c>
      <c r="D387" s="96" t="s">
        <v>270</v>
      </c>
      <c r="E387" s="126">
        <v>20</v>
      </c>
      <c r="F387" s="135" t="s">
        <v>200</v>
      </c>
      <c r="G387" s="171">
        <f t="shared" si="65"/>
        <v>501.23</v>
      </c>
      <c r="H387" s="59">
        <v>172.86</v>
      </c>
      <c r="I387" s="63">
        <v>178</v>
      </c>
      <c r="J387" s="59">
        <v>127.37</v>
      </c>
      <c r="K387" s="63">
        <v>23</v>
      </c>
    </row>
    <row r="388" spans="1:11" ht="15" customHeight="1" x14ac:dyDescent="0.25">
      <c r="A388" s="80" t="s">
        <v>182</v>
      </c>
      <c r="B388" s="96" t="s">
        <v>152</v>
      </c>
      <c r="C388" s="85">
        <v>650302</v>
      </c>
      <c r="D388" s="96" t="s">
        <v>270</v>
      </c>
      <c r="E388" s="126">
        <v>710103</v>
      </c>
      <c r="F388" s="135" t="s">
        <v>392</v>
      </c>
      <c r="G388" s="171">
        <f t="shared" si="65"/>
        <v>50</v>
      </c>
      <c r="H388" s="59">
        <v>0</v>
      </c>
      <c r="I388" s="63">
        <v>30</v>
      </c>
      <c r="J388" s="59">
        <v>20</v>
      </c>
      <c r="K388" s="63">
        <v>0</v>
      </c>
    </row>
    <row r="389" spans="1:11" ht="15" customHeight="1" x14ac:dyDescent="0.25">
      <c r="A389" s="80" t="s">
        <v>182</v>
      </c>
      <c r="B389" s="96" t="s">
        <v>152</v>
      </c>
      <c r="C389" s="85">
        <v>650401</v>
      </c>
      <c r="D389" s="96" t="s">
        <v>273</v>
      </c>
      <c r="E389" s="126">
        <v>100101</v>
      </c>
      <c r="F389" s="135" t="s">
        <v>186</v>
      </c>
      <c r="G389" s="171">
        <f t="shared" si="65"/>
        <v>12</v>
      </c>
      <c r="H389" s="59">
        <v>6.38</v>
      </c>
      <c r="I389" s="63">
        <v>1.87</v>
      </c>
      <c r="J389" s="59">
        <v>1.88</v>
      </c>
      <c r="K389" s="63">
        <v>1.87</v>
      </c>
    </row>
    <row r="390" spans="1:11" ht="15" customHeight="1" x14ac:dyDescent="0.25">
      <c r="A390" s="80" t="s">
        <v>182</v>
      </c>
      <c r="B390" s="96" t="s">
        <v>152</v>
      </c>
      <c r="C390" s="85">
        <v>650401</v>
      </c>
      <c r="D390" s="96" t="s">
        <v>273</v>
      </c>
      <c r="E390" s="126">
        <v>100307</v>
      </c>
      <c r="F390" s="135" t="s">
        <v>199</v>
      </c>
      <c r="G390" s="171">
        <f t="shared" si="65"/>
        <v>0.27</v>
      </c>
      <c r="H390" s="59">
        <v>0.15</v>
      </c>
      <c r="I390" s="63">
        <v>0.06</v>
      </c>
      <c r="J390" s="59">
        <v>0.05</v>
      </c>
      <c r="K390" s="63">
        <v>0.01</v>
      </c>
    </row>
    <row r="391" spans="1:11" ht="15" customHeight="1" x14ac:dyDescent="0.25">
      <c r="A391" s="80" t="s">
        <v>182</v>
      </c>
      <c r="B391" s="96" t="s">
        <v>152</v>
      </c>
      <c r="C391" s="85">
        <v>650401</v>
      </c>
      <c r="D391" s="96" t="s">
        <v>273</v>
      </c>
      <c r="E391" s="126">
        <v>20</v>
      </c>
      <c r="F391" s="135" t="s">
        <v>200</v>
      </c>
      <c r="G391" s="171">
        <f t="shared" si="65"/>
        <v>415.18</v>
      </c>
      <c r="H391" s="59">
        <v>188.53</v>
      </c>
      <c r="I391" s="63">
        <v>107.15</v>
      </c>
      <c r="J391" s="59">
        <v>80.73</v>
      </c>
      <c r="K391" s="63">
        <v>38.770000000000003</v>
      </c>
    </row>
    <row r="392" spans="1:11" ht="15" customHeight="1" x14ac:dyDescent="0.25">
      <c r="A392" s="80" t="s">
        <v>182</v>
      </c>
      <c r="B392" s="96" t="s">
        <v>152</v>
      </c>
      <c r="C392" s="85">
        <v>650401</v>
      </c>
      <c r="D392" s="96" t="s">
        <v>273</v>
      </c>
      <c r="E392" s="126">
        <v>710103</v>
      </c>
      <c r="F392" s="135" t="s">
        <v>392</v>
      </c>
      <c r="G392" s="171">
        <f t="shared" si="65"/>
        <v>24</v>
      </c>
      <c r="H392" s="59">
        <v>15</v>
      </c>
      <c r="I392" s="63">
        <v>8</v>
      </c>
      <c r="J392" s="59">
        <v>1</v>
      </c>
      <c r="K392" s="63">
        <v>0</v>
      </c>
    </row>
    <row r="393" spans="1:11" ht="15" customHeight="1" x14ac:dyDescent="0.25">
      <c r="A393" s="80" t="s">
        <v>182</v>
      </c>
      <c r="B393" s="96" t="s">
        <v>152</v>
      </c>
      <c r="C393" s="85">
        <v>650401</v>
      </c>
      <c r="D393" s="96" t="s">
        <v>273</v>
      </c>
      <c r="E393" s="126">
        <v>710130</v>
      </c>
      <c r="F393" s="135" t="s">
        <v>210</v>
      </c>
      <c r="G393" s="171">
        <f t="shared" si="65"/>
        <v>3</v>
      </c>
      <c r="H393" s="59">
        <v>3</v>
      </c>
      <c r="I393" s="63">
        <v>0</v>
      </c>
      <c r="J393" s="59">
        <v>0</v>
      </c>
      <c r="K393" s="63">
        <v>0</v>
      </c>
    </row>
    <row r="394" spans="1:11" ht="24" customHeight="1" x14ac:dyDescent="0.25">
      <c r="A394" s="80" t="s">
        <v>182</v>
      </c>
      <c r="B394" s="96" t="s">
        <v>152</v>
      </c>
      <c r="C394" s="85" t="s">
        <v>280</v>
      </c>
      <c r="D394" s="96" t="s">
        <v>279</v>
      </c>
      <c r="E394" s="126">
        <v>10</v>
      </c>
      <c r="F394" s="135" t="s">
        <v>393</v>
      </c>
      <c r="G394" s="171">
        <f t="shared" si="65"/>
        <v>251.06</v>
      </c>
      <c r="H394" s="59">
        <v>71.06</v>
      </c>
      <c r="I394" s="63">
        <v>107.5</v>
      </c>
      <c r="J394" s="59">
        <v>30.5</v>
      </c>
      <c r="K394" s="63">
        <v>42</v>
      </c>
    </row>
    <row r="395" spans="1:11" ht="15" customHeight="1" x14ac:dyDescent="0.25">
      <c r="A395" s="80" t="s">
        <v>182</v>
      </c>
      <c r="B395" s="96" t="s">
        <v>152</v>
      </c>
      <c r="C395" s="85" t="s">
        <v>280</v>
      </c>
      <c r="D395" s="96" t="s">
        <v>279</v>
      </c>
      <c r="E395" s="126">
        <v>20</v>
      </c>
      <c r="F395" s="135" t="s">
        <v>200</v>
      </c>
      <c r="G395" s="171">
        <f t="shared" si="65"/>
        <v>1614.0199999999998</v>
      </c>
      <c r="H395" s="59">
        <v>609.03</v>
      </c>
      <c r="I395" s="63">
        <v>453.4</v>
      </c>
      <c r="J395" s="59">
        <v>306.5</v>
      </c>
      <c r="K395" s="63">
        <v>245.09</v>
      </c>
    </row>
    <row r="396" spans="1:11" ht="15" customHeight="1" x14ac:dyDescent="0.25">
      <c r="A396" s="80" t="s">
        <v>182</v>
      </c>
      <c r="B396" s="96" t="s">
        <v>152</v>
      </c>
      <c r="C396" s="85" t="s">
        <v>280</v>
      </c>
      <c r="D396" s="96" t="s">
        <v>279</v>
      </c>
      <c r="E396" s="126">
        <v>59</v>
      </c>
      <c r="F396" s="135" t="s">
        <v>394</v>
      </c>
      <c r="G396" s="171">
        <f t="shared" si="65"/>
        <v>177</v>
      </c>
      <c r="H396" s="59">
        <v>53</v>
      </c>
      <c r="I396" s="63">
        <v>53</v>
      </c>
      <c r="J396" s="59">
        <v>20</v>
      </c>
      <c r="K396" s="63">
        <v>51</v>
      </c>
    </row>
    <row r="397" spans="1:11" ht="24" x14ac:dyDescent="0.25">
      <c r="A397" s="80" t="s">
        <v>182</v>
      </c>
      <c r="B397" s="96" t="s">
        <v>152</v>
      </c>
      <c r="C397" s="85" t="s">
        <v>280</v>
      </c>
      <c r="D397" s="96" t="s">
        <v>279</v>
      </c>
      <c r="E397" s="126">
        <v>71</v>
      </c>
      <c r="F397" s="135" t="s">
        <v>392</v>
      </c>
      <c r="G397" s="171">
        <f t="shared" si="65"/>
        <v>258.11</v>
      </c>
      <c r="H397" s="59">
        <v>107.7</v>
      </c>
      <c r="I397" s="63">
        <v>110.41</v>
      </c>
      <c r="J397" s="59">
        <v>40</v>
      </c>
      <c r="K397" s="63">
        <v>0</v>
      </c>
    </row>
    <row r="398" spans="1:11" ht="24" x14ac:dyDescent="0.25">
      <c r="A398" s="80" t="s">
        <v>182</v>
      </c>
      <c r="B398" s="96" t="s">
        <v>152</v>
      </c>
      <c r="C398" s="85" t="s">
        <v>395</v>
      </c>
      <c r="D398" s="96" t="s">
        <v>283</v>
      </c>
      <c r="E398" s="126">
        <v>10</v>
      </c>
      <c r="F398" s="135" t="s">
        <v>393</v>
      </c>
      <c r="G398" s="171">
        <f t="shared" si="65"/>
        <v>71</v>
      </c>
      <c r="H398" s="59">
        <v>0</v>
      </c>
      <c r="I398" s="63">
        <v>25.7</v>
      </c>
      <c r="J398" s="59">
        <v>25.7</v>
      </c>
      <c r="K398" s="63">
        <v>19.600000000000001</v>
      </c>
    </row>
    <row r="399" spans="1:11" ht="24" x14ac:dyDescent="0.25">
      <c r="A399" s="80" t="s">
        <v>182</v>
      </c>
      <c r="B399" s="96" t="s">
        <v>152</v>
      </c>
      <c r="C399" s="85" t="s">
        <v>395</v>
      </c>
      <c r="D399" s="96" t="s">
        <v>283</v>
      </c>
      <c r="E399" s="126">
        <v>20</v>
      </c>
      <c r="F399" s="135" t="s">
        <v>200</v>
      </c>
      <c r="G399" s="171">
        <f t="shared" si="65"/>
        <v>397</v>
      </c>
      <c r="H399" s="59">
        <v>131</v>
      </c>
      <c r="I399" s="63">
        <v>121</v>
      </c>
      <c r="J399" s="59">
        <v>87</v>
      </c>
      <c r="K399" s="63">
        <v>58</v>
      </c>
    </row>
    <row r="400" spans="1:11" ht="24" x14ac:dyDescent="0.25">
      <c r="A400" s="80" t="s">
        <v>182</v>
      </c>
      <c r="B400" s="96" t="s">
        <v>152</v>
      </c>
      <c r="C400" s="85" t="s">
        <v>395</v>
      </c>
      <c r="D400" s="96" t="s">
        <v>283</v>
      </c>
      <c r="E400" s="126">
        <v>71</v>
      </c>
      <c r="F400" s="135" t="s">
        <v>392</v>
      </c>
      <c r="G400" s="171">
        <f t="shared" si="65"/>
        <v>100</v>
      </c>
      <c r="H400" s="59">
        <v>11.8</v>
      </c>
      <c r="I400" s="63">
        <v>30</v>
      </c>
      <c r="J400" s="59">
        <v>58.2</v>
      </c>
      <c r="K400" s="63">
        <v>0</v>
      </c>
    </row>
    <row r="401" spans="1:11" ht="32.25" customHeight="1" x14ac:dyDescent="0.25">
      <c r="A401" s="80" t="s">
        <v>182</v>
      </c>
      <c r="B401" s="96" t="s">
        <v>152</v>
      </c>
      <c r="C401" s="85" t="s">
        <v>396</v>
      </c>
      <c r="D401" s="96" t="s">
        <v>285</v>
      </c>
      <c r="E401" s="126">
        <v>10</v>
      </c>
      <c r="F401" s="135" t="s">
        <v>393</v>
      </c>
      <c r="G401" s="171">
        <f t="shared" si="65"/>
        <v>371</v>
      </c>
      <c r="H401" s="59">
        <v>158</v>
      </c>
      <c r="I401" s="63">
        <v>158</v>
      </c>
      <c r="J401" s="59">
        <v>43</v>
      </c>
      <c r="K401" s="63">
        <v>12</v>
      </c>
    </row>
    <row r="402" spans="1:11" ht="32.25" customHeight="1" x14ac:dyDescent="0.25">
      <c r="A402" s="80" t="s">
        <v>182</v>
      </c>
      <c r="B402" s="96" t="s">
        <v>152</v>
      </c>
      <c r="C402" s="85" t="s">
        <v>396</v>
      </c>
      <c r="D402" s="96" t="s">
        <v>285</v>
      </c>
      <c r="E402" s="126">
        <v>20</v>
      </c>
      <c r="F402" s="135" t="s">
        <v>200</v>
      </c>
      <c r="G402" s="171">
        <f t="shared" si="65"/>
        <v>392.8</v>
      </c>
      <c r="H402" s="59">
        <v>144.97</v>
      </c>
      <c r="I402" s="63">
        <v>75</v>
      </c>
      <c r="J402" s="59">
        <v>111</v>
      </c>
      <c r="K402" s="63">
        <v>61.83</v>
      </c>
    </row>
    <row r="403" spans="1:11" ht="15" customHeight="1" x14ac:dyDescent="0.25">
      <c r="A403" s="80" t="s">
        <v>182</v>
      </c>
      <c r="B403" s="96" t="s">
        <v>152</v>
      </c>
      <c r="C403" s="85" t="s">
        <v>397</v>
      </c>
      <c r="D403" s="96" t="s">
        <v>287</v>
      </c>
      <c r="E403" s="126">
        <v>20</v>
      </c>
      <c r="F403" s="135" t="s">
        <v>200</v>
      </c>
      <c r="G403" s="171">
        <f t="shared" si="65"/>
        <v>2177.42</v>
      </c>
      <c r="H403" s="59">
        <v>704.93</v>
      </c>
      <c r="I403" s="63">
        <v>720.42</v>
      </c>
      <c r="J403" s="59">
        <v>274</v>
      </c>
      <c r="K403" s="63">
        <v>478.07</v>
      </c>
    </row>
    <row r="404" spans="1:11" ht="15" customHeight="1" thickBot="1" x14ac:dyDescent="0.3">
      <c r="A404" s="81" t="s">
        <v>182</v>
      </c>
      <c r="B404" s="98" t="s">
        <v>152</v>
      </c>
      <c r="C404" s="87">
        <v>655000</v>
      </c>
      <c r="D404" s="98" t="s">
        <v>293</v>
      </c>
      <c r="E404" s="127">
        <v>20</v>
      </c>
      <c r="F404" s="136" t="s">
        <v>200</v>
      </c>
      <c r="G404" s="172">
        <f t="shared" si="65"/>
        <v>1000.22</v>
      </c>
      <c r="H404" s="61">
        <v>263</v>
      </c>
      <c r="I404" s="64">
        <v>263</v>
      </c>
      <c r="J404" s="61">
        <v>211.22</v>
      </c>
      <c r="K404" s="64">
        <v>263</v>
      </c>
    </row>
    <row r="405" spans="1:11" ht="15" customHeight="1" thickBot="1" x14ac:dyDescent="0.3">
      <c r="A405" s="244" t="s">
        <v>398</v>
      </c>
      <c r="B405" s="245"/>
      <c r="C405" s="245"/>
      <c r="D405" s="245"/>
      <c r="E405" s="245"/>
      <c r="F405" s="246"/>
      <c r="G405" s="42">
        <f>SUM(G384:G404)</f>
        <v>15934.59</v>
      </c>
      <c r="H405" s="165">
        <f t="shared" ref="H405:K405" si="66">SUM(H384:H404)</f>
        <v>5135.7000000000007</v>
      </c>
      <c r="I405" s="42">
        <f t="shared" si="66"/>
        <v>4914.7499999999991</v>
      </c>
      <c r="J405" s="165">
        <f t="shared" si="66"/>
        <v>2660.6</v>
      </c>
      <c r="K405" s="42">
        <f t="shared" si="66"/>
        <v>3223.54</v>
      </c>
    </row>
    <row r="406" spans="1:11" ht="15" customHeight="1" x14ac:dyDescent="0.25">
      <c r="A406" s="114" t="s">
        <v>182</v>
      </c>
      <c r="B406" s="115" t="s">
        <v>163</v>
      </c>
      <c r="C406" s="116" t="s">
        <v>297</v>
      </c>
      <c r="D406" s="115" t="s">
        <v>298</v>
      </c>
      <c r="E406" s="173">
        <v>10</v>
      </c>
      <c r="F406" s="134" t="s">
        <v>393</v>
      </c>
      <c r="G406" s="214">
        <f>H406+I406+J406+K406</f>
        <v>118287</v>
      </c>
      <c r="H406" s="119">
        <v>27751</v>
      </c>
      <c r="I406" s="120">
        <v>31750</v>
      </c>
      <c r="J406" s="119">
        <v>29878</v>
      </c>
      <c r="K406" s="120">
        <v>28908</v>
      </c>
    </row>
    <row r="407" spans="1:11" ht="15" customHeight="1" x14ac:dyDescent="0.25">
      <c r="A407" s="80" t="s">
        <v>182</v>
      </c>
      <c r="B407" s="96" t="s">
        <v>163</v>
      </c>
      <c r="C407" s="85" t="s">
        <v>297</v>
      </c>
      <c r="D407" s="96" t="s">
        <v>298</v>
      </c>
      <c r="E407" s="126">
        <v>20</v>
      </c>
      <c r="F407" s="135" t="s">
        <v>200</v>
      </c>
      <c r="G407" s="171">
        <f>H407+I407+J407+K407</f>
        <v>121930</v>
      </c>
      <c r="H407" s="59">
        <v>53671</v>
      </c>
      <c r="I407" s="63">
        <v>35125</v>
      </c>
      <c r="J407" s="59">
        <v>21484</v>
      </c>
      <c r="K407" s="63">
        <v>11650</v>
      </c>
    </row>
    <row r="408" spans="1:11" ht="24" x14ac:dyDescent="0.25">
      <c r="A408" s="80" t="s">
        <v>182</v>
      </c>
      <c r="B408" s="96" t="s">
        <v>163</v>
      </c>
      <c r="C408" s="85" t="s">
        <v>297</v>
      </c>
      <c r="D408" s="96" t="s">
        <v>298</v>
      </c>
      <c r="E408" s="126">
        <v>59</v>
      </c>
      <c r="F408" s="135" t="s">
        <v>206</v>
      </c>
      <c r="G408" s="171">
        <f>H408+I408+J408+K408</f>
        <v>400</v>
      </c>
      <c r="H408" s="59">
        <v>150</v>
      </c>
      <c r="I408" s="63">
        <v>150</v>
      </c>
      <c r="J408" s="59">
        <v>50</v>
      </c>
      <c r="K408" s="63">
        <v>50</v>
      </c>
    </row>
    <row r="409" spans="1:11" ht="15" customHeight="1" x14ac:dyDescent="0.25">
      <c r="A409" s="80" t="s">
        <v>182</v>
      </c>
      <c r="B409" s="96" t="s">
        <v>163</v>
      </c>
      <c r="C409" s="85" t="s">
        <v>297</v>
      </c>
      <c r="D409" s="96" t="s">
        <v>298</v>
      </c>
      <c r="E409" s="126">
        <v>71</v>
      </c>
      <c r="F409" s="135" t="s">
        <v>392</v>
      </c>
      <c r="G409" s="171">
        <f>H409+I409+J409+K409</f>
        <v>18599</v>
      </c>
      <c r="H409" s="59">
        <v>8719</v>
      </c>
      <c r="I409" s="63">
        <v>4446</v>
      </c>
      <c r="J409" s="59">
        <v>2941</v>
      </c>
      <c r="K409" s="63">
        <v>2493</v>
      </c>
    </row>
    <row r="410" spans="1:11" ht="36.75" thickBot="1" x14ac:dyDescent="0.3">
      <c r="A410" s="81" t="s">
        <v>182</v>
      </c>
      <c r="B410" s="98" t="s">
        <v>163</v>
      </c>
      <c r="C410" s="87" t="s">
        <v>297</v>
      </c>
      <c r="D410" s="98" t="s">
        <v>298</v>
      </c>
      <c r="E410" s="127" t="s">
        <v>399</v>
      </c>
      <c r="F410" s="136" t="s">
        <v>400</v>
      </c>
      <c r="G410" s="172">
        <f>H410+I410+J410+K410</f>
        <v>-313</v>
      </c>
      <c r="H410" s="61">
        <v>-313</v>
      </c>
      <c r="I410" s="64">
        <v>0</v>
      </c>
      <c r="J410" s="61">
        <v>0</v>
      </c>
      <c r="K410" s="64">
        <v>0</v>
      </c>
    </row>
    <row r="411" spans="1:11" ht="15" customHeight="1" thickBot="1" x14ac:dyDescent="0.3">
      <c r="A411" s="244" t="s">
        <v>401</v>
      </c>
      <c r="B411" s="245"/>
      <c r="C411" s="245"/>
      <c r="D411" s="245"/>
      <c r="E411" s="245"/>
      <c r="F411" s="246"/>
      <c r="G411" s="42">
        <f>SUM(G406:G410)</f>
        <v>258903</v>
      </c>
      <c r="H411" s="165">
        <f t="shared" ref="H411:K411" si="67">SUM(H406:H410)</f>
        <v>89978</v>
      </c>
      <c r="I411" s="42">
        <f t="shared" si="67"/>
        <v>71471</v>
      </c>
      <c r="J411" s="165">
        <f t="shared" si="67"/>
        <v>54353</v>
      </c>
      <c r="K411" s="42">
        <f t="shared" si="67"/>
        <v>43101</v>
      </c>
    </row>
    <row r="412" spans="1:11" ht="24" x14ac:dyDescent="0.25">
      <c r="A412" s="114" t="s">
        <v>182</v>
      </c>
      <c r="B412" s="115" t="s">
        <v>174</v>
      </c>
      <c r="C412" s="116" t="s">
        <v>214</v>
      </c>
      <c r="D412" s="115" t="s">
        <v>215</v>
      </c>
      <c r="E412" s="173">
        <v>10</v>
      </c>
      <c r="F412" s="134" t="s">
        <v>186</v>
      </c>
      <c r="G412" s="56">
        <f t="shared" ref="G412:G429" si="68">H412+I412+J412+K412</f>
        <v>4717</v>
      </c>
      <c r="H412" s="119">
        <v>1182</v>
      </c>
      <c r="I412" s="120">
        <v>1222</v>
      </c>
      <c r="J412" s="119">
        <v>1161</v>
      </c>
      <c r="K412" s="120">
        <v>1152</v>
      </c>
    </row>
    <row r="413" spans="1:11" ht="15" customHeight="1" x14ac:dyDescent="0.25">
      <c r="A413" s="80" t="s">
        <v>182</v>
      </c>
      <c r="B413" s="96" t="s">
        <v>174</v>
      </c>
      <c r="C413" s="85" t="s">
        <v>214</v>
      </c>
      <c r="D413" s="96" t="s">
        <v>215</v>
      </c>
      <c r="E413" s="126">
        <v>20</v>
      </c>
      <c r="F413" s="135" t="s">
        <v>200</v>
      </c>
      <c r="G413" s="57">
        <f t="shared" si="68"/>
        <v>628</v>
      </c>
      <c r="H413" s="59">
        <v>239</v>
      </c>
      <c r="I413" s="63">
        <v>180</v>
      </c>
      <c r="J413" s="59">
        <v>91</v>
      </c>
      <c r="K413" s="63">
        <v>118</v>
      </c>
    </row>
    <row r="414" spans="1:11" ht="15" customHeight="1" x14ac:dyDescent="0.25">
      <c r="A414" s="80" t="s">
        <v>182</v>
      </c>
      <c r="B414" s="96" t="s">
        <v>174</v>
      </c>
      <c r="C414" s="85" t="s">
        <v>214</v>
      </c>
      <c r="D414" s="96" t="s">
        <v>215</v>
      </c>
      <c r="E414" s="126">
        <v>71</v>
      </c>
      <c r="F414" s="135" t="s">
        <v>392</v>
      </c>
      <c r="G414" s="57">
        <f t="shared" si="68"/>
        <v>5</v>
      </c>
      <c r="H414" s="59">
        <v>5</v>
      </c>
      <c r="I414" s="63">
        <v>0</v>
      </c>
      <c r="J414" s="59">
        <v>0</v>
      </c>
      <c r="K414" s="63">
        <v>0</v>
      </c>
    </row>
    <row r="415" spans="1:11" x14ac:dyDescent="0.25">
      <c r="A415" s="80" t="s">
        <v>182</v>
      </c>
      <c r="B415" s="96" t="s">
        <v>174</v>
      </c>
      <c r="C415" s="85" t="s">
        <v>314</v>
      </c>
      <c r="D415" s="96" t="s">
        <v>315</v>
      </c>
      <c r="E415" s="126">
        <v>10</v>
      </c>
      <c r="F415" s="135" t="s">
        <v>186</v>
      </c>
      <c r="G415" s="57">
        <f t="shared" si="68"/>
        <v>38188</v>
      </c>
      <c r="H415" s="59">
        <v>10033</v>
      </c>
      <c r="I415" s="63">
        <v>10271</v>
      </c>
      <c r="J415" s="59">
        <v>9387</v>
      </c>
      <c r="K415" s="63">
        <v>8497</v>
      </c>
    </row>
    <row r="416" spans="1:11" x14ac:dyDescent="0.25">
      <c r="A416" s="80" t="s">
        <v>182</v>
      </c>
      <c r="B416" s="96" t="s">
        <v>174</v>
      </c>
      <c r="C416" s="85" t="s">
        <v>314</v>
      </c>
      <c r="D416" s="96" t="s">
        <v>315</v>
      </c>
      <c r="E416" s="126">
        <v>20</v>
      </c>
      <c r="F416" s="135" t="s">
        <v>200</v>
      </c>
      <c r="G416" s="57">
        <f t="shared" si="68"/>
        <v>6535.35</v>
      </c>
      <c r="H416" s="59">
        <v>2556.9499999999998</v>
      </c>
      <c r="I416" s="63">
        <v>2180.9</v>
      </c>
      <c r="J416" s="59">
        <v>1155</v>
      </c>
      <c r="K416" s="63">
        <v>642.5</v>
      </c>
    </row>
    <row r="417" spans="1:11" ht="24" x14ac:dyDescent="0.25">
      <c r="A417" s="80" t="s">
        <v>182</v>
      </c>
      <c r="B417" s="96" t="s">
        <v>174</v>
      </c>
      <c r="C417" s="85" t="s">
        <v>314</v>
      </c>
      <c r="D417" s="96" t="s">
        <v>315</v>
      </c>
      <c r="E417" s="126">
        <v>59</v>
      </c>
      <c r="F417" s="135" t="s">
        <v>206</v>
      </c>
      <c r="G417" s="57">
        <f t="shared" si="68"/>
        <v>425</v>
      </c>
      <c r="H417" s="59">
        <v>109</v>
      </c>
      <c r="I417" s="63">
        <v>109</v>
      </c>
      <c r="J417" s="59">
        <v>109</v>
      </c>
      <c r="K417" s="63">
        <v>98</v>
      </c>
    </row>
    <row r="418" spans="1:11" x14ac:dyDescent="0.25">
      <c r="A418" s="80" t="s">
        <v>182</v>
      </c>
      <c r="B418" s="96" t="s">
        <v>174</v>
      </c>
      <c r="C418" s="85" t="s">
        <v>314</v>
      </c>
      <c r="D418" s="96" t="s">
        <v>315</v>
      </c>
      <c r="E418" s="126">
        <v>71</v>
      </c>
      <c r="F418" s="135" t="s">
        <v>392</v>
      </c>
      <c r="G418" s="57">
        <f t="shared" si="68"/>
        <v>639</v>
      </c>
      <c r="H418" s="59">
        <v>398</v>
      </c>
      <c r="I418" s="63">
        <v>150</v>
      </c>
      <c r="J418" s="59">
        <v>91</v>
      </c>
      <c r="K418" s="63">
        <v>0</v>
      </c>
    </row>
    <row r="419" spans="1:11" x14ac:dyDescent="0.25">
      <c r="A419" s="80" t="s">
        <v>182</v>
      </c>
      <c r="B419" s="96" t="s">
        <v>174</v>
      </c>
      <c r="C419" s="85">
        <v>670306</v>
      </c>
      <c r="D419" s="96" t="s">
        <v>319</v>
      </c>
      <c r="E419" s="126">
        <v>10</v>
      </c>
      <c r="F419" s="135" t="s">
        <v>186</v>
      </c>
      <c r="G419" s="57">
        <f t="shared" si="68"/>
        <v>1703.8</v>
      </c>
      <c r="H419" s="59">
        <v>415.1</v>
      </c>
      <c r="I419" s="63">
        <v>446.7</v>
      </c>
      <c r="J419" s="59">
        <v>421</v>
      </c>
      <c r="K419" s="63">
        <v>421</v>
      </c>
    </row>
    <row r="420" spans="1:11" x14ac:dyDescent="0.25">
      <c r="A420" s="80" t="s">
        <v>182</v>
      </c>
      <c r="B420" s="96" t="s">
        <v>174</v>
      </c>
      <c r="C420" s="85">
        <v>670306</v>
      </c>
      <c r="D420" s="96" t="s">
        <v>319</v>
      </c>
      <c r="E420" s="126">
        <v>20</v>
      </c>
      <c r="F420" s="135" t="s">
        <v>200</v>
      </c>
      <c r="G420" s="57">
        <f t="shared" si="68"/>
        <v>739.61999999999989</v>
      </c>
      <c r="H420" s="59">
        <v>239.98</v>
      </c>
      <c r="I420" s="63">
        <v>435.33</v>
      </c>
      <c r="J420" s="59">
        <v>40.270000000000003</v>
      </c>
      <c r="K420" s="63">
        <v>24.04</v>
      </c>
    </row>
    <row r="421" spans="1:11" x14ac:dyDescent="0.25">
      <c r="A421" s="80" t="s">
        <v>182</v>
      </c>
      <c r="B421" s="96" t="s">
        <v>174</v>
      </c>
      <c r="C421" s="85">
        <v>670306</v>
      </c>
      <c r="D421" s="96" t="s">
        <v>319</v>
      </c>
      <c r="E421" s="126">
        <v>71</v>
      </c>
      <c r="F421" s="135" t="s">
        <v>392</v>
      </c>
      <c r="G421" s="57">
        <f t="shared" si="68"/>
        <v>13.4</v>
      </c>
      <c r="H421" s="59">
        <v>0</v>
      </c>
      <c r="I421" s="63">
        <v>13.4</v>
      </c>
      <c r="J421" s="59">
        <v>0</v>
      </c>
      <c r="K421" s="63">
        <v>0</v>
      </c>
    </row>
    <row r="422" spans="1:11" x14ac:dyDescent="0.25">
      <c r="A422" s="80" t="s">
        <v>182</v>
      </c>
      <c r="B422" s="96" t="s">
        <v>174</v>
      </c>
      <c r="C422" s="85" t="s">
        <v>321</v>
      </c>
      <c r="D422" s="96" t="s">
        <v>322</v>
      </c>
      <c r="E422" s="126">
        <v>10</v>
      </c>
      <c r="F422" s="135" t="s">
        <v>186</v>
      </c>
      <c r="G422" s="57">
        <f t="shared" si="68"/>
        <v>13163.279999999999</v>
      </c>
      <c r="H422" s="59">
        <v>3884</v>
      </c>
      <c r="I422" s="63">
        <v>3703.43</v>
      </c>
      <c r="J422" s="59">
        <v>3572.87</v>
      </c>
      <c r="K422" s="63">
        <v>2002.98</v>
      </c>
    </row>
    <row r="423" spans="1:11" ht="15" customHeight="1" x14ac:dyDescent="0.25">
      <c r="A423" s="80" t="s">
        <v>182</v>
      </c>
      <c r="B423" s="96" t="s">
        <v>174</v>
      </c>
      <c r="C423" s="85" t="s">
        <v>321</v>
      </c>
      <c r="D423" s="96" t="s">
        <v>322</v>
      </c>
      <c r="E423" s="126">
        <v>20</v>
      </c>
      <c r="F423" s="135" t="s">
        <v>200</v>
      </c>
      <c r="G423" s="57">
        <f t="shared" si="68"/>
        <v>4483.2700000000004</v>
      </c>
      <c r="H423" s="59">
        <v>1716.88</v>
      </c>
      <c r="I423" s="63">
        <v>1348.05</v>
      </c>
      <c r="J423" s="59">
        <v>895.22</v>
      </c>
      <c r="K423" s="63">
        <v>523.12</v>
      </c>
    </row>
    <row r="424" spans="1:11" ht="24" x14ac:dyDescent="0.25">
      <c r="A424" s="80" t="s">
        <v>182</v>
      </c>
      <c r="B424" s="96" t="s">
        <v>174</v>
      </c>
      <c r="C424" s="85" t="s">
        <v>321</v>
      </c>
      <c r="D424" s="96" t="s">
        <v>322</v>
      </c>
      <c r="E424" s="126">
        <v>59</v>
      </c>
      <c r="F424" s="135" t="s">
        <v>206</v>
      </c>
      <c r="G424" s="57">
        <f t="shared" si="68"/>
        <v>1882.32</v>
      </c>
      <c r="H424" s="59">
        <v>366.83</v>
      </c>
      <c r="I424" s="63">
        <v>680.22</v>
      </c>
      <c r="J424" s="59">
        <v>793.61</v>
      </c>
      <c r="K424" s="63">
        <v>41.66</v>
      </c>
    </row>
    <row r="425" spans="1:11" ht="15" customHeight="1" x14ac:dyDescent="0.25">
      <c r="A425" s="80" t="s">
        <v>182</v>
      </c>
      <c r="B425" s="96" t="s">
        <v>174</v>
      </c>
      <c r="C425" s="85" t="s">
        <v>321</v>
      </c>
      <c r="D425" s="96" t="s">
        <v>322</v>
      </c>
      <c r="E425" s="126">
        <v>71</v>
      </c>
      <c r="F425" s="135" t="s">
        <v>392</v>
      </c>
      <c r="G425" s="57">
        <f t="shared" si="68"/>
        <v>200</v>
      </c>
      <c r="H425" s="59">
        <v>100</v>
      </c>
      <c r="I425" s="63">
        <v>100</v>
      </c>
      <c r="J425" s="59">
        <v>0</v>
      </c>
      <c r="K425" s="63">
        <v>0</v>
      </c>
    </row>
    <row r="426" spans="1:11" ht="15" customHeight="1" x14ac:dyDescent="0.25">
      <c r="A426" s="80" t="s">
        <v>182</v>
      </c>
      <c r="B426" s="96" t="s">
        <v>174</v>
      </c>
      <c r="C426" s="85">
        <v>675000</v>
      </c>
      <c r="D426" s="96" t="s">
        <v>413</v>
      </c>
      <c r="E426" s="126">
        <v>10</v>
      </c>
      <c r="F426" s="135" t="s">
        <v>186</v>
      </c>
      <c r="G426" s="57">
        <f t="shared" si="68"/>
        <v>12140</v>
      </c>
      <c r="H426" s="59">
        <v>3379</v>
      </c>
      <c r="I426" s="63">
        <v>2929</v>
      </c>
      <c r="J426" s="59">
        <v>2924</v>
      </c>
      <c r="K426" s="63">
        <v>2908</v>
      </c>
    </row>
    <row r="427" spans="1:11" ht="15" customHeight="1" x14ac:dyDescent="0.25">
      <c r="A427" s="80" t="s">
        <v>182</v>
      </c>
      <c r="B427" s="96" t="s">
        <v>174</v>
      </c>
      <c r="C427" s="85">
        <v>675000</v>
      </c>
      <c r="D427" s="96" t="s">
        <v>413</v>
      </c>
      <c r="E427" s="126">
        <v>20</v>
      </c>
      <c r="F427" s="135" t="s">
        <v>200</v>
      </c>
      <c r="G427" s="57">
        <f t="shared" si="68"/>
        <v>4224</v>
      </c>
      <c r="H427" s="59">
        <v>2573</v>
      </c>
      <c r="I427" s="63">
        <v>1651</v>
      </c>
      <c r="J427" s="59">
        <v>0</v>
      </c>
      <c r="K427" s="63">
        <v>0</v>
      </c>
    </row>
    <row r="428" spans="1:11" ht="24" x14ac:dyDescent="0.25">
      <c r="A428" s="80" t="s">
        <v>182</v>
      </c>
      <c r="B428" s="96" t="s">
        <v>174</v>
      </c>
      <c r="C428" s="85">
        <v>675000</v>
      </c>
      <c r="D428" s="96" t="s">
        <v>413</v>
      </c>
      <c r="E428" s="126">
        <v>59</v>
      </c>
      <c r="F428" s="135" t="s">
        <v>206</v>
      </c>
      <c r="G428" s="57">
        <f t="shared" si="68"/>
        <v>128</v>
      </c>
      <c r="H428" s="59">
        <v>78</v>
      </c>
      <c r="I428" s="63">
        <v>50</v>
      </c>
      <c r="J428" s="59">
        <v>0</v>
      </c>
      <c r="K428" s="63">
        <v>0</v>
      </c>
    </row>
    <row r="429" spans="1:11" ht="15" customHeight="1" thickBot="1" x14ac:dyDescent="0.3">
      <c r="A429" s="81" t="s">
        <v>182</v>
      </c>
      <c r="B429" s="98" t="s">
        <v>174</v>
      </c>
      <c r="C429" s="87">
        <v>675000</v>
      </c>
      <c r="D429" s="96" t="s">
        <v>413</v>
      </c>
      <c r="E429" s="127">
        <v>71</v>
      </c>
      <c r="F429" s="136" t="s">
        <v>392</v>
      </c>
      <c r="G429" s="68">
        <f t="shared" si="68"/>
        <v>434</v>
      </c>
      <c r="H429" s="61">
        <v>234</v>
      </c>
      <c r="I429" s="64">
        <v>200</v>
      </c>
      <c r="J429" s="61">
        <v>0</v>
      </c>
      <c r="K429" s="64">
        <v>0</v>
      </c>
    </row>
    <row r="430" spans="1:11" ht="15" customHeight="1" thickBot="1" x14ac:dyDescent="0.3">
      <c r="A430" s="244" t="s">
        <v>402</v>
      </c>
      <c r="B430" s="245"/>
      <c r="C430" s="245"/>
      <c r="D430" s="245"/>
      <c r="E430" s="245"/>
      <c r="F430" s="246"/>
      <c r="G430" s="43">
        <f>SUM(G412:G429)</f>
        <v>90249.040000000023</v>
      </c>
      <c r="H430" s="166">
        <f t="shared" ref="H430:K430" si="69">SUM(H412:H429)</f>
        <v>27509.74</v>
      </c>
      <c r="I430" s="43">
        <f t="shared" si="69"/>
        <v>25670.03</v>
      </c>
      <c r="J430" s="166">
        <f t="shared" si="69"/>
        <v>20640.97</v>
      </c>
      <c r="K430" s="43">
        <f t="shared" si="69"/>
        <v>16428.300000000003</v>
      </c>
    </row>
    <row r="431" spans="1:11" x14ac:dyDescent="0.25">
      <c r="A431" s="34"/>
      <c r="B431" s="35"/>
      <c r="C431" s="34"/>
      <c r="D431" s="34"/>
      <c r="E431" s="36"/>
      <c r="F431" s="37"/>
      <c r="H431" s="25"/>
      <c r="I431" s="25"/>
      <c r="J431" s="25"/>
      <c r="K431" s="25"/>
    </row>
  </sheetData>
  <mergeCells count="48">
    <mergeCell ref="A374:F374"/>
    <mergeCell ref="A375:F375"/>
    <mergeCell ref="A383:F383"/>
    <mergeCell ref="A405:F405"/>
    <mergeCell ref="A411:F411"/>
    <mergeCell ref="A430:F430"/>
    <mergeCell ref="A369:F369"/>
    <mergeCell ref="A303:F303"/>
    <mergeCell ref="A322:F322"/>
    <mergeCell ref="A330:F330"/>
    <mergeCell ref="A334:F334"/>
    <mergeCell ref="A348:F348"/>
    <mergeCell ref="A350:F350"/>
    <mergeCell ref="A352:F352"/>
    <mergeCell ref="A354:F354"/>
    <mergeCell ref="A357:F357"/>
    <mergeCell ref="A361:F361"/>
    <mergeCell ref="A363:F363"/>
    <mergeCell ref="A294:F294"/>
    <mergeCell ref="A229:F229"/>
    <mergeCell ref="A235:F235"/>
    <mergeCell ref="A237:F237"/>
    <mergeCell ref="A246:F246"/>
    <mergeCell ref="A250:F250"/>
    <mergeCell ref="A253:F253"/>
    <mergeCell ref="A257:F257"/>
    <mergeCell ref="A262:F262"/>
    <mergeCell ref="A271:F271"/>
    <mergeCell ref="A281:F281"/>
    <mergeCell ref="A291:F291"/>
    <mergeCell ref="A225:F225"/>
    <mergeCell ref="A153:F153"/>
    <mergeCell ref="A170:F170"/>
    <mergeCell ref="A173:F173"/>
    <mergeCell ref="A175:F175"/>
    <mergeCell ref="A188:F188"/>
    <mergeCell ref="A192:F192"/>
    <mergeCell ref="A202:F202"/>
    <mergeCell ref="A212:F212"/>
    <mergeCell ref="A215:F215"/>
    <mergeCell ref="A217:F217"/>
    <mergeCell ref="A219:F219"/>
    <mergeCell ref="A150:F150"/>
    <mergeCell ref="A11:K11"/>
    <mergeCell ref="A126:K126"/>
    <mergeCell ref="A143:F143"/>
    <mergeCell ref="A145:F145"/>
    <mergeCell ref="A148:F148"/>
  </mergeCells>
  <pageMargins left="0.51181102362204722" right="0.51181102362204722" top="0.55118110236220474" bottom="0.55118110236220474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PLOIEȘTI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Otilia Pelin</dc:creator>
  <cp:lastModifiedBy>Ioana Otilia Pelin</cp:lastModifiedBy>
  <cp:lastPrinted>2024-03-07T07:05:28Z</cp:lastPrinted>
  <dcterms:created xsi:type="dcterms:W3CDTF">2024-03-04T11:49:38Z</dcterms:created>
  <dcterms:modified xsi:type="dcterms:W3CDTF">2024-03-07T10:51:02Z</dcterms:modified>
</cp:coreProperties>
</file>